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nesan\Documents\Rajesh\metaheu\"/>
    </mc:Choice>
  </mc:AlternateContent>
  <xr:revisionPtr revIDLastSave="0" documentId="8_{8DB76226-7A9F-4828-B5F2-7BE1BAA010B0}" xr6:coauthVersionLast="36" xr6:coauthVersionMax="36" xr10:uidLastSave="{00000000-0000-0000-0000-000000000000}"/>
  <bookViews>
    <workbookView xWindow="0" yWindow="0" windowWidth="28800" windowHeight="12225" firstSheet="6" activeTab="9" xr2:uid="{00000000-000D-0000-FFFF-FFFF00000000}"/>
  </bookViews>
  <sheets>
    <sheet name="local search" sheetId="3" r:id="rId1"/>
    <sheet name="Sheet2" sheetId="13" r:id="rId2"/>
    <sheet name="Tabu search 2" sheetId="2" r:id="rId3"/>
    <sheet name="Tabu TSP" sheetId="10" r:id="rId4"/>
    <sheet name="Tabu knapsack" sheetId="8" r:id="rId5"/>
    <sheet name="Tabu search scheduling 1m n job" sheetId="1" r:id="rId6"/>
    <sheet name="Tabu 2 m 4 jobs" sheetId="6" r:id="rId7"/>
    <sheet name="Tabu 2 m 4 jobs flow" sheetId="7" r:id="rId8"/>
    <sheet name="tabu set covering" sheetId="11" r:id="rId9"/>
    <sheet name="simulated annealing" sheetId="4" r:id="rId10"/>
    <sheet name="SA for 1 m n jobs" sheetId="5" r:id="rId11"/>
    <sheet name="knapsack SA" sheetId="9" r:id="rId12"/>
    <sheet name="Sheet1" sheetId="12" r:id="rId13"/>
  </sheets>
  <calcPr calcId="191029"/>
</workbook>
</file>

<file path=xl/calcChain.xml><?xml version="1.0" encoding="utf-8"?>
<calcChain xmlns="http://schemas.openxmlformats.org/spreadsheetml/2006/main">
  <c r="M18" i="4" l="1"/>
  <c r="M19" i="4" s="1"/>
  <c r="M20" i="4" s="1"/>
  <c r="M21" i="4" s="1"/>
  <c r="B18" i="4"/>
  <c r="B19" i="4"/>
  <c r="B20" i="4"/>
  <c r="B21" i="4"/>
  <c r="B22" i="4"/>
  <c r="B23" i="4"/>
  <c r="B24" i="4"/>
  <c r="B25" i="4" s="1"/>
  <c r="B26" i="4" s="1"/>
  <c r="F68" i="4" l="1"/>
  <c r="F67" i="4"/>
  <c r="G68" i="4" s="1"/>
  <c r="F66" i="4"/>
  <c r="F65" i="4"/>
  <c r="F69" i="4"/>
  <c r="F64" i="4"/>
  <c r="F63" i="4"/>
  <c r="F62" i="4"/>
  <c r="F61" i="4"/>
  <c r="G66" i="4" s="1"/>
  <c r="H66" i="4" s="1"/>
  <c r="F60" i="4"/>
  <c r="G69" i="4" l="1"/>
  <c r="G67" i="4"/>
  <c r="H67" i="4" s="1"/>
  <c r="G65" i="4"/>
  <c r="H65" i="4" s="1"/>
  <c r="G61" i="4"/>
  <c r="G62" i="4"/>
  <c r="H62" i="4" s="1"/>
  <c r="G64" i="4"/>
  <c r="G63" i="4"/>
  <c r="G60" i="4"/>
  <c r="H60" i="4" s="1"/>
  <c r="C11" i="11"/>
  <c r="C10" i="11"/>
  <c r="F22" i="9" l="1"/>
  <c r="F21" i="9"/>
  <c r="F20" i="9"/>
  <c r="F19" i="9"/>
  <c r="E18" i="9"/>
  <c r="F18" i="9" s="1"/>
  <c r="F17" i="9"/>
  <c r="F16" i="9"/>
  <c r="F15" i="9"/>
  <c r="F14" i="9"/>
  <c r="B14" i="9"/>
  <c r="B15" i="9" s="1"/>
  <c r="F13" i="9"/>
  <c r="G13" i="9" s="1"/>
  <c r="G11" i="7"/>
  <c r="F50" i="4"/>
  <c r="F51" i="4"/>
  <c r="F52" i="4"/>
  <c r="F53" i="4"/>
  <c r="F49" i="4"/>
  <c r="B49" i="4"/>
  <c r="F44" i="4"/>
  <c r="F45" i="4"/>
  <c r="F46" i="4"/>
  <c r="F47" i="4"/>
  <c r="F48" i="4"/>
  <c r="B44" i="4"/>
  <c r="G50" i="4" l="1"/>
  <c r="G49" i="4"/>
  <c r="G53" i="4"/>
  <c r="H53" i="4" s="1"/>
  <c r="G48" i="4"/>
  <c r="G52" i="4"/>
  <c r="H52" i="4" s="1"/>
  <c r="G51" i="4"/>
  <c r="H50" i="4"/>
  <c r="B16" i="9"/>
  <c r="B17" i="9" s="1"/>
  <c r="B18" i="9" s="1"/>
  <c r="G15" i="9"/>
  <c r="H49" i="4"/>
  <c r="H48" i="4"/>
  <c r="F26" i="5"/>
  <c r="E25" i="5"/>
  <c r="F25" i="5" s="1"/>
  <c r="F24" i="5"/>
  <c r="F21" i="5"/>
  <c r="F23" i="5"/>
  <c r="F22" i="5"/>
  <c r="F20" i="5"/>
  <c r="F19" i="5"/>
  <c r="F18" i="5"/>
  <c r="F17" i="5"/>
  <c r="Q34" i="4"/>
  <c r="M35" i="4"/>
  <c r="M36" i="4" s="1"/>
  <c r="M37" i="4" s="1"/>
  <c r="M38" i="4" s="1"/>
  <c r="M39" i="4" s="1"/>
  <c r="M40" i="4" s="1"/>
  <c r="M41" i="4" s="1"/>
  <c r="Q40" i="4"/>
  <c r="Q39" i="4"/>
  <c r="Q38" i="4"/>
  <c r="Q37" i="4"/>
  <c r="Q36" i="4"/>
  <c r="Q35" i="4"/>
  <c r="F16" i="5"/>
  <c r="F15" i="5"/>
  <c r="B15" i="5"/>
  <c r="B16" i="5" s="1"/>
  <c r="C10" i="5"/>
  <c r="F14" i="5" s="1"/>
  <c r="R40" i="4" l="1"/>
  <c r="B19" i="9"/>
  <c r="G18" i="9"/>
  <c r="R37" i="4"/>
  <c r="S37" i="4" s="1"/>
  <c r="R39" i="4"/>
  <c r="R35" i="4"/>
  <c r="R38" i="4"/>
  <c r="S38" i="4" s="1"/>
  <c r="G16" i="5"/>
  <c r="S40" i="4"/>
  <c r="R36" i="4"/>
  <c r="S36" i="4" s="1"/>
  <c r="S39" i="4"/>
  <c r="R34" i="4"/>
  <c r="S34" i="4" s="1"/>
  <c r="B17" i="5"/>
  <c r="G17" i="5" s="1"/>
  <c r="F43" i="4"/>
  <c r="F42" i="4"/>
  <c r="F41" i="4"/>
  <c r="F35" i="4"/>
  <c r="F36" i="4"/>
  <c r="F37" i="4"/>
  <c r="F38" i="4"/>
  <c r="G41" i="4" s="1"/>
  <c r="H41" i="4" s="1"/>
  <c r="F39" i="4"/>
  <c r="F40" i="4"/>
  <c r="F34" i="4"/>
  <c r="G34" i="4" s="1"/>
  <c r="H34" i="4" s="1"/>
  <c r="Q10" i="4"/>
  <c r="R10" i="4" s="1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M10" i="4"/>
  <c r="M11" i="4" s="1"/>
  <c r="M12" i="4" s="1"/>
  <c r="M13" i="4" s="1"/>
  <c r="M14" i="4" s="1"/>
  <c r="M15" i="4" s="1"/>
  <c r="M16" i="4" s="1"/>
  <c r="M17" i="4" s="1"/>
  <c r="F21" i="4"/>
  <c r="Q9" i="4"/>
  <c r="R9" i="4" s="1"/>
  <c r="S9" i="4" s="1"/>
  <c r="F19" i="4"/>
  <c r="G21" i="4" s="1"/>
  <c r="F20" i="4"/>
  <c r="F10" i="4"/>
  <c r="F11" i="4"/>
  <c r="F12" i="4"/>
  <c r="F13" i="4"/>
  <c r="F14" i="4"/>
  <c r="F15" i="4"/>
  <c r="F16" i="4"/>
  <c r="F17" i="4"/>
  <c r="F18" i="4"/>
  <c r="G13" i="4"/>
  <c r="B10" i="4"/>
  <c r="B11" i="4" s="1"/>
  <c r="B12" i="4" s="1"/>
  <c r="B13" i="4" s="1"/>
  <c r="B14" i="4" s="1"/>
  <c r="B15" i="4" s="1"/>
  <c r="B16" i="4" s="1"/>
  <c r="B17" i="4" s="1"/>
  <c r="E18" i="3"/>
  <c r="E17" i="3"/>
  <c r="E16" i="3"/>
  <c r="E15" i="3"/>
  <c r="E14" i="3"/>
  <c r="E12" i="3"/>
  <c r="E11" i="3"/>
  <c r="E10" i="3"/>
  <c r="E9" i="3"/>
  <c r="E8" i="3"/>
  <c r="E47" i="2"/>
  <c r="E48" i="2"/>
  <c r="E49" i="2"/>
  <c r="E43" i="2"/>
  <c r="E44" i="2"/>
  <c r="E45" i="2"/>
  <c r="E39" i="2"/>
  <c r="E40" i="2"/>
  <c r="E41" i="2"/>
  <c r="E35" i="2"/>
  <c r="E36" i="2"/>
  <c r="E37" i="2"/>
  <c r="O34" i="2"/>
  <c r="O35" i="2"/>
  <c r="O36" i="2"/>
  <c r="O37" i="2"/>
  <c r="O38" i="2"/>
  <c r="O39" i="2"/>
  <c r="O40" i="2"/>
  <c r="O41" i="2"/>
  <c r="O42" i="2"/>
  <c r="O4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4" i="2"/>
  <c r="E31" i="2"/>
  <c r="E32" i="2"/>
  <c r="E33" i="2"/>
  <c r="E27" i="2"/>
  <c r="E28" i="2"/>
  <c r="E29" i="2"/>
  <c r="E23" i="2"/>
  <c r="E24" i="2"/>
  <c r="E25" i="2"/>
  <c r="E19" i="2"/>
  <c r="E20" i="2"/>
  <c r="E21" i="2"/>
  <c r="E14" i="2"/>
  <c r="E15" i="2"/>
  <c r="E16" i="2"/>
  <c r="E17" i="2"/>
  <c r="E9" i="2"/>
  <c r="E10" i="2"/>
  <c r="E11" i="2"/>
  <c r="E12" i="2"/>
  <c r="E8" i="2"/>
  <c r="B20" i="9" l="1"/>
  <c r="B21" i="9" s="1"/>
  <c r="G19" i="9"/>
  <c r="G11" i="4"/>
  <c r="G37" i="4"/>
  <c r="G46" i="4"/>
  <c r="H46" i="4" s="1"/>
  <c r="G47" i="4"/>
  <c r="H47" i="4" s="1"/>
  <c r="G43" i="4"/>
  <c r="H43" i="4" s="1"/>
  <c r="G45" i="4"/>
  <c r="H45" i="4" s="1"/>
  <c r="G44" i="4"/>
  <c r="H44" i="4" s="1"/>
  <c r="G42" i="4"/>
  <c r="G39" i="4"/>
  <c r="H39" i="4" s="1"/>
  <c r="G40" i="4"/>
  <c r="H40" i="4" s="1"/>
  <c r="R13" i="4"/>
  <c r="G38" i="4"/>
  <c r="G36" i="4"/>
  <c r="H36" i="4" s="1"/>
  <c r="B18" i="5"/>
  <c r="R14" i="4"/>
  <c r="S14" i="4" s="1"/>
  <c r="R18" i="4"/>
  <c r="R16" i="4"/>
  <c r="S16" i="4" s="1"/>
  <c r="R17" i="4"/>
  <c r="S17" i="4" s="1"/>
  <c r="R15" i="4"/>
  <c r="S15" i="4" s="1"/>
  <c r="S10" i="4"/>
  <c r="G15" i="4"/>
  <c r="G18" i="4"/>
  <c r="G12" i="4"/>
  <c r="G35" i="4"/>
  <c r="H11" i="4"/>
  <c r="G14" i="4"/>
  <c r="H14" i="4" s="1"/>
  <c r="G17" i="4"/>
  <c r="H17" i="4" s="1"/>
  <c r="G19" i="4"/>
  <c r="G20" i="4"/>
  <c r="R12" i="4"/>
  <c r="S12" i="4" s="1"/>
  <c r="G16" i="4"/>
  <c r="H16" i="4" s="1"/>
  <c r="R11" i="4"/>
  <c r="C10" i="1"/>
  <c r="F9" i="4"/>
  <c r="G10" i="4" s="1"/>
  <c r="B22" i="9" l="1"/>
  <c r="G22" i="9" s="1"/>
  <c r="G21" i="9"/>
  <c r="B19" i="5"/>
  <c r="B20" i="5" s="1"/>
  <c r="G9" i="4"/>
  <c r="H9" i="4" s="1"/>
  <c r="B21" i="5" l="1"/>
  <c r="B22" i="5" s="1"/>
  <c r="G22" i="5" s="1"/>
  <c r="G20" i="5"/>
  <c r="B23" i="5" l="1"/>
  <c r="B24" i="5" l="1"/>
  <c r="B25" i="5" s="1"/>
  <c r="G23" i="5"/>
  <c r="B26" i="5" l="1"/>
  <c r="B27" i="5" s="1"/>
  <c r="B28" i="5" s="1"/>
  <c r="B29" i="5" s="1"/>
  <c r="B30" i="5" s="1"/>
  <c r="B31" i="5" s="1"/>
  <c r="B32" i="5" s="1"/>
  <c r="B33" i="5" s="1"/>
  <c r="G25" i="5"/>
  <c r="H18" i="4"/>
  <c r="S18" i="4" l="1"/>
  <c r="H19" i="4"/>
  <c r="H20" i="4" l="1"/>
  <c r="H21" i="4" l="1"/>
</calcChain>
</file>

<file path=xl/sharedStrings.xml><?xml version="1.0" encoding="utf-8"?>
<sst xmlns="http://schemas.openxmlformats.org/spreadsheetml/2006/main" count="834" uniqueCount="264">
  <si>
    <t>Tabu Search</t>
  </si>
  <si>
    <t xml:space="preserve">Jobs j </t>
  </si>
  <si>
    <r>
      <t>p</t>
    </r>
    <r>
      <rPr>
        <vertAlign val="subscript"/>
        <sz val="16"/>
        <color rgb="FF000000"/>
        <rFont val="Calibri"/>
        <family val="2"/>
        <scheme val="minor"/>
      </rPr>
      <t>j</t>
    </r>
  </si>
  <si>
    <r>
      <t>d</t>
    </r>
    <r>
      <rPr>
        <vertAlign val="subscript"/>
        <sz val="16"/>
        <color rgb="FF000000"/>
        <rFont val="Calibri"/>
        <family val="2"/>
        <scheme val="minor"/>
      </rPr>
      <t>j</t>
    </r>
  </si>
  <si>
    <r>
      <t>w</t>
    </r>
    <r>
      <rPr>
        <vertAlign val="subscript"/>
        <sz val="16"/>
        <color rgb="FF000000"/>
        <rFont val="Calibri"/>
        <family val="2"/>
        <scheme val="minor"/>
      </rPr>
      <t>j</t>
    </r>
  </si>
  <si>
    <t xml:space="preserve">Initial solution </t>
  </si>
  <si>
    <t>weighted tardiness</t>
  </si>
  <si>
    <t>move</t>
  </si>
  <si>
    <t>solutions</t>
  </si>
  <si>
    <t>new solution</t>
  </si>
  <si>
    <t>tabu list</t>
  </si>
  <si>
    <t>objective</t>
  </si>
  <si>
    <t>2-1</t>
  </si>
  <si>
    <t>1-4</t>
  </si>
  <si>
    <t>4-3</t>
  </si>
  <si>
    <t>2-4</t>
  </si>
  <si>
    <t>1-3</t>
  </si>
  <si>
    <t>4-1</t>
  </si>
  <si>
    <t>2-3</t>
  </si>
  <si>
    <t>4-2</t>
  </si>
  <si>
    <t>1-4, 2-4</t>
  </si>
  <si>
    <t>2-4, 2-1</t>
  </si>
  <si>
    <t>2-1, 4-1</t>
  </si>
  <si>
    <t>4-1, 4-2</t>
  </si>
  <si>
    <t>solution 1423 obj fnc 408</t>
  </si>
  <si>
    <t>(12*8+16*14+12*12+36*1)</t>
  </si>
  <si>
    <t>job 2 late by 8 days</t>
  </si>
  <si>
    <t>job 1 late by 16 days</t>
  </si>
  <si>
    <t>job 4 late by 12 days</t>
  </si>
  <si>
    <t>job 3 late by 36 days</t>
  </si>
  <si>
    <t>1 machine n jobs</t>
  </si>
  <si>
    <r>
      <t>•</t>
    </r>
    <r>
      <rPr>
        <sz val="24"/>
        <color rgb="FF000000"/>
        <rFont val="Calibri"/>
        <family val="2"/>
        <scheme val="minor"/>
      </rPr>
      <t>Maximize f(x)= x</t>
    </r>
    <r>
      <rPr>
        <vertAlign val="superscript"/>
        <sz val="24"/>
        <color rgb="FF000000"/>
        <rFont val="Calibri"/>
        <family val="2"/>
        <scheme val="minor"/>
      </rPr>
      <t>3</t>
    </r>
    <r>
      <rPr>
        <sz val="24"/>
        <color rgb="FF000000"/>
        <rFont val="Calibri"/>
        <family val="2"/>
        <scheme val="minor"/>
      </rPr>
      <t>-60x</t>
    </r>
    <r>
      <rPr>
        <vertAlign val="superscript"/>
        <sz val="24"/>
        <color rgb="FF000000"/>
        <rFont val="Calibri"/>
        <family val="2"/>
        <scheme val="minor"/>
      </rPr>
      <t>2</t>
    </r>
    <r>
      <rPr>
        <sz val="24"/>
        <color rgb="FF000000"/>
        <rFont val="Calibri"/>
        <family val="2"/>
        <scheme val="minor"/>
      </rPr>
      <t>+900x</t>
    </r>
  </si>
  <si>
    <t>00001</t>
  </si>
  <si>
    <t>11001</t>
  </si>
  <si>
    <t>10101</t>
  </si>
  <si>
    <t>10011</t>
  </si>
  <si>
    <t>10000</t>
  </si>
  <si>
    <t>value</t>
  </si>
  <si>
    <t>f(value)</t>
  </si>
  <si>
    <t>00000</t>
  </si>
  <si>
    <t>01000</t>
  </si>
  <si>
    <t>00100</t>
  </si>
  <si>
    <t>00010</t>
  </si>
  <si>
    <t>11000</t>
  </si>
  <si>
    <t>01100</t>
  </si>
  <si>
    <t>01010</t>
  </si>
  <si>
    <t>11010</t>
  </si>
  <si>
    <t>01110</t>
  </si>
  <si>
    <t>01011</t>
  </si>
  <si>
    <t>10100</t>
  </si>
  <si>
    <t>10010</t>
  </si>
  <si>
    <t>5,4</t>
  </si>
  <si>
    <t>10110</t>
  </si>
  <si>
    <t>4,1</t>
  </si>
  <si>
    <t>00110</t>
  </si>
  <si>
    <t>00011</t>
  </si>
  <si>
    <t>1,2</t>
  </si>
  <si>
    <t>2,5</t>
  </si>
  <si>
    <t>01111</t>
  </si>
  <si>
    <t>01001</t>
  </si>
  <si>
    <t>Accepting a non-improving solution</t>
  </si>
  <si>
    <t>01101</t>
  </si>
  <si>
    <t>.</t>
  </si>
  <si>
    <t>4,3</t>
  </si>
  <si>
    <t>11101</t>
  </si>
  <si>
    <t>3,5</t>
  </si>
  <si>
    <t>00101</t>
  </si>
  <si>
    <t>11110</t>
  </si>
  <si>
    <r>
      <t>•</t>
    </r>
    <r>
      <rPr>
        <sz val="24"/>
        <color rgb="FF000000"/>
        <rFont val="Calibri"/>
        <family val="2"/>
        <scheme val="minor"/>
      </rPr>
      <t>Starting solution 10001 = 2</t>
    </r>
    <r>
      <rPr>
        <vertAlign val="superscript"/>
        <sz val="24"/>
        <color rgb="FF000000"/>
        <rFont val="Calibri"/>
        <family val="2"/>
        <scheme val="minor"/>
      </rPr>
      <t>4</t>
    </r>
    <r>
      <rPr>
        <sz val="24"/>
        <color rgb="FF000000"/>
        <rFont val="Calibri"/>
        <family val="2"/>
        <scheme val="minor"/>
      </rPr>
      <t>+ 2</t>
    </r>
    <r>
      <rPr>
        <vertAlign val="superscript"/>
        <sz val="24"/>
        <color rgb="FF000000"/>
        <rFont val="Calibri"/>
        <family val="2"/>
        <scheme val="minor"/>
      </rPr>
      <t xml:space="preserve">0 </t>
    </r>
    <r>
      <rPr>
        <sz val="24"/>
        <color rgb="FF000000"/>
        <rFont val="Calibri"/>
        <family val="2"/>
        <scheme val="minor"/>
      </rPr>
      <t>= f (17) = 2873</t>
    </r>
  </si>
  <si>
    <t>obj fnc</t>
  </si>
  <si>
    <t>back to the initial soln</t>
  </si>
  <si>
    <t>T</t>
  </si>
  <si>
    <t>Move</t>
  </si>
  <si>
    <t>solution</t>
  </si>
  <si>
    <t>f</t>
  </si>
  <si>
    <t>yes</t>
  </si>
  <si>
    <t>prob</t>
  </si>
  <si>
    <t>no</t>
  </si>
  <si>
    <t>00111</t>
  </si>
  <si>
    <r>
      <t>•</t>
    </r>
    <r>
      <rPr>
        <sz val="24"/>
        <color rgb="FF000000"/>
        <rFont val="Calibri"/>
        <family val="2"/>
        <scheme val="minor"/>
      </rPr>
      <t>Starting solution 10011 = 2</t>
    </r>
    <r>
      <rPr>
        <vertAlign val="superscript"/>
        <sz val="24"/>
        <color rgb="FF000000"/>
        <rFont val="Calibri"/>
        <family val="2"/>
        <scheme val="minor"/>
      </rPr>
      <t>4</t>
    </r>
    <r>
      <rPr>
        <sz val="24"/>
        <color rgb="FF000000"/>
        <rFont val="Calibri"/>
        <family val="2"/>
        <scheme val="minor"/>
      </rPr>
      <t>+ 2</t>
    </r>
    <r>
      <rPr>
        <vertAlign val="superscript"/>
        <sz val="24"/>
        <color rgb="FF000000"/>
        <rFont val="Calibri"/>
        <family val="2"/>
        <scheme val="minor"/>
      </rPr>
      <t xml:space="preserve">0 </t>
    </r>
    <r>
      <rPr>
        <sz val="24"/>
        <color rgb="FF000000"/>
        <rFont val="Calibri"/>
        <family val="2"/>
        <scheme val="minor"/>
      </rPr>
      <t>= f (19) = 2299</t>
    </r>
  </si>
  <si>
    <t>11011</t>
  </si>
  <si>
    <t>10111</t>
  </si>
  <si>
    <t>Neighbor selected randomly</t>
  </si>
  <si>
    <t>Low initial temparture</t>
  </si>
  <si>
    <t>Neighbor selected in a sequence (organized)</t>
  </si>
  <si>
    <t>1-2</t>
  </si>
  <si>
    <t>SA</t>
  </si>
  <si>
    <t>10001</t>
  </si>
  <si>
    <t>all 5 moves have been explored</t>
  </si>
  <si>
    <t>still no improvement</t>
  </si>
  <si>
    <t>local optima = 3703 soln 00111 f(7)</t>
  </si>
  <si>
    <t>Rapid cooling</t>
  </si>
  <si>
    <t>delta E</t>
  </si>
  <si>
    <t>3-2</t>
  </si>
  <si>
    <t>11100</t>
  </si>
  <si>
    <t>more trials at each temp, therefore start at a higher temp.</t>
  </si>
  <si>
    <t xml:space="preserve">2 identical machines n jobs </t>
  </si>
  <si>
    <t>both machines can process all jobs</t>
  </si>
  <si>
    <t xml:space="preserve">initial solution </t>
  </si>
  <si>
    <t>1*7+12*13 = 163</t>
  </si>
  <si>
    <t xml:space="preserve">length of Tabu list 2 </t>
  </si>
  <si>
    <t>3-1</t>
  </si>
  <si>
    <t>127</t>
  </si>
  <si>
    <t>4-2, 3-1</t>
  </si>
  <si>
    <t>28</t>
  </si>
  <si>
    <t>3-1, 3-2</t>
  </si>
  <si>
    <t>3-4</t>
  </si>
  <si>
    <t>3-2, 1-2</t>
  </si>
  <si>
    <t>1-2, 3-4</t>
  </si>
  <si>
    <t>1234</t>
  </si>
  <si>
    <t>2134</t>
  </si>
  <si>
    <t>1243</t>
  </si>
  <si>
    <t>2143</t>
  </si>
  <si>
    <t>19*1+23*14+8*12+37*12   =</t>
  </si>
  <si>
    <t>3-1, 3-4</t>
  </si>
  <si>
    <t>3-4, 3-2</t>
  </si>
  <si>
    <t>3-2, 4-2</t>
  </si>
  <si>
    <t xml:space="preserve">solution 1423 </t>
  </si>
  <si>
    <t>knapsack</t>
  </si>
  <si>
    <t>item</t>
  </si>
  <si>
    <t>wt</t>
  </si>
  <si>
    <t>benefit</t>
  </si>
  <si>
    <t>max wt 10 lb</t>
  </si>
  <si>
    <t>maximize benefit</t>
  </si>
  <si>
    <t>1 1 0</t>
  </si>
  <si>
    <t>010</t>
  </si>
  <si>
    <t>210</t>
  </si>
  <si>
    <t>weight</t>
  </si>
  <si>
    <t>benefit =18</t>
  </si>
  <si>
    <t>110</t>
  </si>
  <si>
    <t>100</t>
  </si>
  <si>
    <t>120</t>
  </si>
  <si>
    <t>111</t>
  </si>
  <si>
    <t>020</t>
  </si>
  <si>
    <t>220</t>
  </si>
  <si>
    <t>121</t>
  </si>
  <si>
    <t>030</t>
  </si>
  <si>
    <t>021</t>
  </si>
  <si>
    <t>130</t>
  </si>
  <si>
    <t>031</t>
  </si>
  <si>
    <t>131</t>
  </si>
  <si>
    <t>132</t>
  </si>
  <si>
    <t>032</t>
  </si>
  <si>
    <t>232</t>
  </si>
  <si>
    <t>122</t>
  </si>
  <si>
    <t>222</t>
  </si>
  <si>
    <t>233</t>
  </si>
  <si>
    <t>231</t>
  </si>
  <si>
    <t>133</t>
  </si>
  <si>
    <t>333</t>
  </si>
  <si>
    <t>223</t>
  </si>
  <si>
    <t>start reducing the benefit to get back to feasible region.</t>
  </si>
  <si>
    <t>This because the search is encouraged to find higher and higher benefit.</t>
  </si>
  <si>
    <t>001</t>
  </si>
  <si>
    <t>benefit =12</t>
  </si>
  <si>
    <t>011</t>
  </si>
  <si>
    <t>000</t>
  </si>
  <si>
    <t>002</t>
  </si>
  <si>
    <t>102</t>
  </si>
  <si>
    <t>012</t>
  </si>
  <si>
    <t>112</t>
  </si>
  <si>
    <t>013</t>
  </si>
  <si>
    <t>101</t>
  </si>
  <si>
    <t>stuck in local optima</t>
  </si>
  <si>
    <t>002   benefit = 24</t>
  </si>
  <si>
    <t>103</t>
  </si>
  <si>
    <t>201</t>
  </si>
  <si>
    <t>benefit =24</t>
  </si>
  <si>
    <t>003</t>
  </si>
  <si>
    <t>200</t>
  </si>
  <si>
    <t>310</t>
  </si>
  <si>
    <t>300</t>
  </si>
  <si>
    <t>24</t>
  </si>
  <si>
    <t>19</t>
  </si>
  <si>
    <t>301</t>
  </si>
  <si>
    <t>202</t>
  </si>
  <si>
    <t>Choosing the highest benefit in a infeasible region could take us farther away from the feasible region.</t>
  </si>
  <si>
    <t>no other feasible neighbor</t>
  </si>
  <si>
    <t xml:space="preserve">SA finds optimal soultion </t>
  </si>
  <si>
    <t>Miami</t>
  </si>
  <si>
    <t>Chicago</t>
  </si>
  <si>
    <t>NY</t>
  </si>
  <si>
    <t>Dallas</t>
  </si>
  <si>
    <t>New York</t>
  </si>
  <si>
    <t>initial solution</t>
  </si>
  <si>
    <t>obj fnc 53</t>
  </si>
  <si>
    <t>total dist</t>
  </si>
  <si>
    <t>3-4,1.4</t>
  </si>
  <si>
    <t>1-4, 2-3</t>
  </si>
  <si>
    <t>2-3, 1-2</t>
  </si>
  <si>
    <t>1-2, 4-2</t>
  </si>
  <si>
    <t>multiple solutios</t>
  </si>
  <si>
    <t>In hundreds of miles</t>
  </si>
  <si>
    <t>start from NY only</t>
  </si>
  <si>
    <t>2 solutions</t>
  </si>
  <si>
    <t>TSP</t>
  </si>
  <si>
    <t>001010</t>
  </si>
  <si>
    <t>111010</t>
  </si>
  <si>
    <t>100010</t>
  </si>
  <si>
    <t>101110</t>
  </si>
  <si>
    <t>101000</t>
  </si>
  <si>
    <t>101011</t>
  </si>
  <si>
    <t>011010</t>
  </si>
  <si>
    <t>110010</t>
  </si>
  <si>
    <t>111110</t>
  </si>
  <si>
    <t>111000</t>
  </si>
  <si>
    <t>111011</t>
  </si>
  <si>
    <t>2,1</t>
  </si>
  <si>
    <t>010010</t>
  </si>
  <si>
    <t>011110</t>
  </si>
  <si>
    <t>011000</t>
  </si>
  <si>
    <t>011011</t>
  </si>
  <si>
    <t>010011</t>
  </si>
  <si>
    <t>011111</t>
  </si>
  <si>
    <t>011001</t>
  </si>
  <si>
    <t>001001</t>
  </si>
  <si>
    <t>010001</t>
  </si>
  <si>
    <t>011101</t>
  </si>
  <si>
    <t>111101</t>
  </si>
  <si>
    <t>001101</t>
  </si>
  <si>
    <t>2,1,6</t>
  </si>
  <si>
    <t>1,6,5</t>
  </si>
  <si>
    <t>010101</t>
  </si>
  <si>
    <t>5,4,3</t>
  </si>
  <si>
    <t>110101</t>
  </si>
  <si>
    <t>000101</t>
  </si>
  <si>
    <t>010100</t>
  </si>
  <si>
    <t>set covering problem.</t>
  </si>
  <si>
    <t>city</t>
  </si>
  <si>
    <t>build miminum # of  fire stations to cover all cities and have atleast one station within 15 minutes of every city</t>
  </si>
  <si>
    <t>penalize the objective function by 10/city for any solution that does not cover a city</t>
  </si>
  <si>
    <t>tabu list is 3</t>
  </si>
  <si>
    <t>within 15 minutes</t>
  </si>
  <si>
    <t>1,2,6</t>
  </si>
  <si>
    <t>3,4</t>
  </si>
  <si>
    <t>3,4,5</t>
  </si>
  <si>
    <t>4,5,6</t>
  </si>
  <si>
    <t>2,5,6</t>
  </si>
  <si>
    <t>initial soln</t>
  </si>
  <si>
    <t>6,5,4</t>
  </si>
  <si>
    <t>start with a solution that covers all the cities atleast once.</t>
  </si>
  <si>
    <t xml:space="preserve">best obj function </t>
  </si>
  <si>
    <t>the min number of fire stations when every city is exactly covered by one fire station</t>
  </si>
  <si>
    <t># of stations</t>
  </si>
  <si>
    <t>non-improving solution - acceptance prob is 0.5</t>
  </si>
  <si>
    <t>Use geometric cooling rate with alpha = 0.9</t>
  </si>
  <si>
    <t>Best Neighbor selected at a temp</t>
  </si>
  <si>
    <t>local optima = 3136 soln 10000 f(16)</t>
  </si>
  <si>
    <t>min # of stations</t>
  </si>
  <si>
    <t>Alternative methods like a subset sum problem.</t>
  </si>
  <si>
    <t>local optima but it turns out to be the global optima too!!!!</t>
  </si>
  <si>
    <t>objective fn</t>
  </si>
  <si>
    <t>feasibility check value</t>
  </si>
  <si>
    <t>624</t>
  </si>
  <si>
    <t xml:space="preserve">Optimal answer </t>
  </si>
  <si>
    <t xml:space="preserve">2nd optimal answer x= 40 cannot be found </t>
  </si>
  <si>
    <t xml:space="preserve">because range is only till x= 31. Need 6 digit binary string </t>
  </si>
  <si>
    <t>optimal</t>
  </si>
  <si>
    <t>For a max problem, in a completely infeasible region</t>
  </si>
  <si>
    <t xml:space="preserve">Do the opposite in a min problem. </t>
  </si>
  <si>
    <t>You could use local binary search, Tabu or Simulated annealing</t>
  </si>
  <si>
    <t>Introducing several examples in the following sheets</t>
  </si>
  <si>
    <t>parallel machines</t>
  </si>
  <si>
    <t>each job must flow on machine 1 then on machine 2 (conveyor belt)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</si>
</sst>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vertAlign val="subscript"/>
      <sz val="16"/>
      <color rgb="FF000000"/>
      <name val="Calibri"/>
      <family val="2"/>
      <scheme val="minor"/>
    </font>
    <font>
      <sz val="24"/>
      <color theme="1"/>
      <name val="Arial"/>
      <family val="2"/>
    </font>
    <font>
      <sz val="24"/>
      <color rgb="FF000000"/>
      <name val="Calibri"/>
      <family val="2"/>
      <scheme val="minor"/>
    </font>
    <font>
      <vertAlign val="superscript"/>
      <sz val="2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readingOrder="1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4" readingOrder="1"/>
    </xf>
    <xf numFmtId="49" fontId="0" fillId="0" borderId="0" xfId="0" quotePrefix="1" applyNumberFormat="1" applyAlignment="1">
      <alignment horizontal="center"/>
    </xf>
    <xf numFmtId="0" fontId="0" fillId="0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2" borderId="0" xfId="0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3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5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49" fontId="0" fillId="3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7729658792651"/>
          <c:y val="7.3868983567900046E-2"/>
          <c:w val="0.68368788276465442"/>
          <c:h val="0.7961711111821381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'Tabu search 2'!$O$4:$O$43</c:f>
              <c:numCache>
                <c:formatCode>General</c:formatCode>
                <c:ptCount val="40"/>
                <c:pt idx="0">
                  <c:v>841</c:v>
                </c:pt>
                <c:pt idx="1">
                  <c:v>1568</c:v>
                </c:pt>
                <c:pt idx="2">
                  <c:v>2187</c:v>
                </c:pt>
                <c:pt idx="3">
                  <c:v>2704</c:v>
                </c:pt>
                <c:pt idx="4">
                  <c:v>3125</c:v>
                </c:pt>
                <c:pt idx="5">
                  <c:v>3456</c:v>
                </c:pt>
                <c:pt idx="6">
                  <c:v>3703</c:v>
                </c:pt>
                <c:pt idx="7">
                  <c:v>3872</c:v>
                </c:pt>
                <c:pt idx="8">
                  <c:v>3969</c:v>
                </c:pt>
                <c:pt idx="9">
                  <c:v>4000</c:v>
                </c:pt>
                <c:pt idx="10">
                  <c:v>3971</c:v>
                </c:pt>
                <c:pt idx="11">
                  <c:v>3888</c:v>
                </c:pt>
                <c:pt idx="12">
                  <c:v>3757</c:v>
                </c:pt>
                <c:pt idx="13">
                  <c:v>3584</c:v>
                </c:pt>
                <c:pt idx="14">
                  <c:v>3375</c:v>
                </c:pt>
                <c:pt idx="15">
                  <c:v>3136</c:v>
                </c:pt>
                <c:pt idx="16">
                  <c:v>2873</c:v>
                </c:pt>
                <c:pt idx="17">
                  <c:v>2592</c:v>
                </c:pt>
                <c:pt idx="18">
                  <c:v>2299</c:v>
                </c:pt>
                <c:pt idx="19">
                  <c:v>2000</c:v>
                </c:pt>
                <c:pt idx="20">
                  <c:v>1701</c:v>
                </c:pt>
                <c:pt idx="21">
                  <c:v>1408</c:v>
                </c:pt>
                <c:pt idx="22">
                  <c:v>1127</c:v>
                </c:pt>
                <c:pt idx="23">
                  <c:v>864</c:v>
                </c:pt>
                <c:pt idx="24">
                  <c:v>625</c:v>
                </c:pt>
                <c:pt idx="25">
                  <c:v>416</c:v>
                </c:pt>
                <c:pt idx="26">
                  <c:v>243</c:v>
                </c:pt>
                <c:pt idx="27">
                  <c:v>112</c:v>
                </c:pt>
                <c:pt idx="28">
                  <c:v>29</c:v>
                </c:pt>
                <c:pt idx="29">
                  <c:v>0</c:v>
                </c:pt>
                <c:pt idx="30">
                  <c:v>31</c:v>
                </c:pt>
                <c:pt idx="31">
                  <c:v>128</c:v>
                </c:pt>
                <c:pt idx="32">
                  <c:v>297</c:v>
                </c:pt>
                <c:pt idx="33">
                  <c:v>544</c:v>
                </c:pt>
                <c:pt idx="34">
                  <c:v>875</c:v>
                </c:pt>
                <c:pt idx="35">
                  <c:v>1296</c:v>
                </c:pt>
                <c:pt idx="36">
                  <c:v>1813</c:v>
                </c:pt>
                <c:pt idx="37">
                  <c:v>2432</c:v>
                </c:pt>
                <c:pt idx="38">
                  <c:v>3159</c:v>
                </c:pt>
                <c:pt idx="39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F-4857-8289-04EB0B827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20576"/>
        <c:axId val="93722112"/>
      </c:lineChart>
      <c:catAx>
        <c:axId val="9372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722112"/>
        <c:crosses val="autoZero"/>
        <c:auto val="1"/>
        <c:lblAlgn val="ctr"/>
        <c:lblOffset val="100"/>
        <c:noMultiLvlLbl val="0"/>
      </c:catAx>
      <c:valAx>
        <c:axId val="9372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20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12</xdr:row>
      <xdr:rowOff>85725</xdr:rowOff>
    </xdr:from>
    <xdr:to>
      <xdr:col>7</xdr:col>
      <xdr:colOff>352425</xdr:colOff>
      <xdr:row>15</xdr:row>
      <xdr:rowOff>142875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067425" y="2905125"/>
          <a:ext cx="0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17</xdr:row>
      <xdr:rowOff>19050</xdr:rowOff>
    </xdr:from>
    <xdr:to>
      <xdr:col>7</xdr:col>
      <xdr:colOff>295275</xdr:colOff>
      <xdr:row>18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000750" y="37909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20</xdr:row>
      <xdr:rowOff>119062</xdr:rowOff>
    </xdr:from>
    <xdr:to>
      <xdr:col>25</xdr:col>
      <xdr:colOff>381000</xdr:colOff>
      <xdr:row>32</xdr:row>
      <xdr:rowOff>85726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28</xdr:row>
      <xdr:rowOff>152400</xdr:rowOff>
    </xdr:from>
    <xdr:to>
      <xdr:col>5</xdr:col>
      <xdr:colOff>561975</xdr:colOff>
      <xdr:row>36</xdr:row>
      <xdr:rowOff>66675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 flipV="1">
          <a:off x="3971925" y="5486400"/>
          <a:ext cx="704850" cy="1438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54</xdr:row>
      <xdr:rowOff>95250</xdr:rowOff>
    </xdr:from>
    <xdr:to>
      <xdr:col>4</xdr:col>
      <xdr:colOff>209550</xdr:colOff>
      <xdr:row>55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095375" y="10382250"/>
          <a:ext cx="2390775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53</xdr:row>
      <xdr:rowOff>85725</xdr:rowOff>
    </xdr:from>
    <xdr:to>
      <xdr:col>12</xdr:col>
      <xdr:colOff>257175</xdr:colOff>
      <xdr:row>55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133475" y="10182225"/>
          <a:ext cx="7400925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92</xdr:row>
      <xdr:rowOff>133350</xdr:rowOff>
    </xdr:from>
    <xdr:to>
      <xdr:col>4</xdr:col>
      <xdr:colOff>257175</xdr:colOff>
      <xdr:row>93</xdr:row>
      <xdr:rowOff>133350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104900" y="17659350"/>
          <a:ext cx="242887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91</xdr:row>
      <xdr:rowOff>95250</xdr:rowOff>
    </xdr:from>
    <xdr:to>
      <xdr:col>12</xdr:col>
      <xdr:colOff>257175</xdr:colOff>
      <xdr:row>93</xdr:row>
      <xdr:rowOff>123825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152525" y="17430750"/>
          <a:ext cx="738187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26</xdr:row>
      <xdr:rowOff>95250</xdr:rowOff>
    </xdr:from>
    <xdr:to>
      <xdr:col>4</xdr:col>
      <xdr:colOff>314325</xdr:colOff>
      <xdr:row>28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69AD6C4-BB1B-4C53-8CB3-084D668E149F}"/>
            </a:ext>
          </a:extLst>
        </xdr:cNvPr>
        <xdr:cNvCxnSpPr/>
      </xdr:nvCxnSpPr>
      <xdr:spPr>
        <a:xfrm>
          <a:off x="1076325" y="5048250"/>
          <a:ext cx="2514600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27</xdr:row>
      <xdr:rowOff>95250</xdr:rowOff>
    </xdr:from>
    <xdr:to>
      <xdr:col>12</xdr:col>
      <xdr:colOff>85725</xdr:colOff>
      <xdr:row>28</xdr:row>
      <xdr:rowOff>123825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91B76A0-A44F-42D9-846D-5498A1691978}"/>
            </a:ext>
          </a:extLst>
        </xdr:cNvPr>
        <xdr:cNvCxnSpPr/>
      </xdr:nvCxnSpPr>
      <xdr:spPr>
        <a:xfrm>
          <a:off x="1057275" y="5238750"/>
          <a:ext cx="7305675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15</xdr:row>
      <xdr:rowOff>28575</xdr:rowOff>
    </xdr:from>
    <xdr:to>
      <xdr:col>6</xdr:col>
      <xdr:colOff>342900</xdr:colOff>
      <xdr:row>16</xdr:row>
      <xdr:rowOff>152400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H="1">
          <a:off x="5905500" y="3305175"/>
          <a:ext cx="95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38100</xdr:rowOff>
    </xdr:from>
    <xdr:to>
      <xdr:col>14</xdr:col>
      <xdr:colOff>228600</xdr:colOff>
      <xdr:row>4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53000" y="876300"/>
          <a:ext cx="3810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6</xdr:row>
      <xdr:rowOff>38100</xdr:rowOff>
    </xdr:from>
    <xdr:to>
      <xdr:col>11</xdr:col>
      <xdr:colOff>0</xdr:colOff>
      <xdr:row>6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4953000" y="148590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266700</xdr:rowOff>
    </xdr:from>
    <xdr:to>
      <xdr:col>10</xdr:col>
      <xdr:colOff>0</xdr:colOff>
      <xdr:row>6</xdr:row>
      <xdr:rowOff>190500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6096000" y="1409700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</xdr:row>
      <xdr:rowOff>228600</xdr:rowOff>
    </xdr:from>
    <xdr:to>
      <xdr:col>11</xdr:col>
      <xdr:colOff>0</xdr:colOff>
      <xdr:row>4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705600" y="800100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114300</xdr:rowOff>
    </xdr:from>
    <xdr:to>
      <xdr:col>11</xdr:col>
      <xdr:colOff>418704</xdr:colOff>
      <xdr:row>5</xdr:row>
      <xdr:rowOff>178832</xdr:rowOff>
    </xdr:to>
    <xdr:sp macro="" textlink="">
      <xdr:nvSpPr>
        <xdr:cNvPr id="6" name="TextBox 1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6705600" y="952500"/>
          <a:ext cx="41870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12</a:t>
          </a:r>
        </a:p>
      </xdr:txBody>
    </xdr:sp>
    <xdr:clientData/>
  </xdr:twoCellAnchor>
  <xdr:twoCellAnchor>
    <xdr:from>
      <xdr:col>13</xdr:col>
      <xdr:colOff>571896</xdr:colOff>
      <xdr:row>4</xdr:row>
      <xdr:rowOff>125968</xdr:rowOff>
    </xdr:from>
    <xdr:to>
      <xdr:col>14</xdr:col>
      <xdr:colOff>381000</xdr:colOff>
      <xdr:row>5</xdr:row>
      <xdr:rowOff>190500</xdr:rowOff>
    </xdr:to>
    <xdr:sp macro="" textlink="">
      <xdr:nvSpPr>
        <xdr:cNvPr id="7" name="TextBox 1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496696" y="964168"/>
          <a:ext cx="41870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21</a:t>
          </a:r>
        </a:p>
      </xdr:txBody>
    </xdr:sp>
    <xdr:clientData/>
  </xdr:twoCellAnchor>
  <xdr:twoCellAnchor>
    <xdr:from>
      <xdr:col>11</xdr:col>
      <xdr:colOff>0</xdr:colOff>
      <xdr:row>6</xdr:row>
      <xdr:rowOff>114300</xdr:rowOff>
    </xdr:from>
    <xdr:to>
      <xdr:col>11</xdr:col>
      <xdr:colOff>418704</xdr:colOff>
      <xdr:row>7</xdr:row>
      <xdr:rowOff>178832</xdr:rowOff>
    </xdr:to>
    <xdr:sp macro="" textlink="">
      <xdr:nvSpPr>
        <xdr:cNvPr id="8" name="TextBox 1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6705600" y="1562100"/>
          <a:ext cx="41870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12</a:t>
          </a:r>
        </a:p>
      </xdr:txBody>
    </xdr:sp>
    <xdr:clientData/>
  </xdr:twoCellAnchor>
  <xdr:twoCellAnchor>
    <xdr:from>
      <xdr:col>9</xdr:col>
      <xdr:colOff>533400</xdr:colOff>
      <xdr:row>6</xdr:row>
      <xdr:rowOff>125968</xdr:rowOff>
    </xdr:from>
    <xdr:to>
      <xdr:col>10</xdr:col>
      <xdr:colOff>225486</xdr:colOff>
      <xdr:row>8</xdr:row>
      <xdr:rowOff>0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019800" y="1573768"/>
          <a:ext cx="30168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9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301686</xdr:colOff>
      <xdr:row>4</xdr:row>
      <xdr:rowOff>102632</xdr:rowOff>
    </xdr:to>
    <xdr:sp macro="" textlink="">
      <xdr:nvSpPr>
        <xdr:cNvPr id="10" name="TextBox 2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5486400" y="571500"/>
          <a:ext cx="30168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3</a:t>
          </a:r>
        </a:p>
      </xdr:txBody>
    </xdr:sp>
    <xdr:clientData/>
  </xdr:twoCellAnchor>
  <xdr:twoCellAnchor>
    <xdr:from>
      <xdr:col>12</xdr:col>
      <xdr:colOff>228600</xdr:colOff>
      <xdr:row>3</xdr:row>
      <xdr:rowOff>0</xdr:rowOff>
    </xdr:from>
    <xdr:to>
      <xdr:col>12</xdr:col>
      <xdr:colOff>530286</xdr:colOff>
      <xdr:row>4</xdr:row>
      <xdr:rowOff>102632</xdr:rowOff>
    </xdr:to>
    <xdr:sp macro="" textlink="">
      <xdr:nvSpPr>
        <xdr:cNvPr id="11" name="TextBox 2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7543800" y="571500"/>
          <a:ext cx="30168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2</a:t>
          </a:r>
        </a:p>
      </xdr:txBody>
    </xdr:sp>
    <xdr:clientData/>
  </xdr:twoCellAnchor>
  <xdr:twoCellAnchor>
    <xdr:from>
      <xdr:col>9</xdr:col>
      <xdr:colOff>0</xdr:colOff>
      <xdr:row>5</xdr:row>
      <xdr:rowOff>49768</xdr:rowOff>
    </xdr:from>
    <xdr:to>
      <xdr:col>9</xdr:col>
      <xdr:colOff>301686</xdr:colOff>
      <xdr:row>6</xdr:row>
      <xdr:rowOff>114300</xdr:rowOff>
    </xdr:to>
    <xdr:sp macro="" textlink="">
      <xdr:nvSpPr>
        <xdr:cNvPr id="12" name="TextBox 2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5486400" y="1192768"/>
          <a:ext cx="30168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1</a:t>
          </a:r>
        </a:p>
      </xdr:txBody>
    </xdr:sp>
    <xdr:clientData/>
  </xdr:twoCellAnchor>
  <xdr:twoCellAnchor>
    <xdr:from>
      <xdr:col>10</xdr:col>
      <xdr:colOff>155514</xdr:colOff>
      <xdr:row>5</xdr:row>
      <xdr:rowOff>49768</xdr:rowOff>
    </xdr:from>
    <xdr:to>
      <xdr:col>10</xdr:col>
      <xdr:colOff>457200</xdr:colOff>
      <xdr:row>6</xdr:row>
      <xdr:rowOff>114300</xdr:rowOff>
    </xdr:to>
    <xdr:sp macro="" textlink="">
      <xdr:nvSpPr>
        <xdr:cNvPr id="13" name="TextBox 2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6251514" y="1192768"/>
          <a:ext cx="301686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343296</xdr:colOff>
      <xdr:row>8</xdr:row>
      <xdr:rowOff>64532</xdr:rowOff>
    </xdr:from>
    <xdr:to>
      <xdr:col>15</xdr:col>
      <xdr:colOff>38496</xdr:colOff>
      <xdr:row>10</xdr:row>
      <xdr:rowOff>48657</xdr:rowOff>
    </xdr:to>
    <xdr:sp macro="" textlink="">
      <xdr:nvSpPr>
        <xdr:cNvPr id="2" name="Slide Number Placeholder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Grp="1"/>
        </xdr:cNvSpPr>
      </xdr:nvSpPr>
      <xdr:spPr>
        <a:xfrm>
          <a:off x="7048896" y="2007632"/>
          <a:ext cx="2133600" cy="365125"/>
        </a:xfrm>
        <a:prstGeom prst="rect">
          <a:avLst/>
        </a:prstGeom>
      </xdr:spPr>
      <xdr:txBody>
        <a:bodyPr vert="horz" wrap="square" lIns="91440" tIns="45720" rIns="91440" bIns="45720" rtlCol="0" anchor="ctr"/>
        <a:lstStyle>
          <a:defPPr>
            <a:defRPr lang="en-US"/>
          </a:defPPr>
          <a:lvl1pPr marL="0" algn="r" defTabSz="914400" rtl="0" eaLnBrk="1" latinLnBrk="0" hangingPunct="1">
            <a:defRPr sz="1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5</a:t>
          </a:r>
        </a:p>
      </xdr:txBody>
    </xdr:sp>
    <xdr:clientData/>
  </xdr:twoCellAnchor>
  <xdr:twoCellAnchor>
    <xdr:from>
      <xdr:col>7</xdr:col>
      <xdr:colOff>304800</xdr:colOff>
      <xdr:row>4</xdr:row>
      <xdr:rowOff>102632</xdr:rowOff>
    </xdr:from>
    <xdr:to>
      <xdr:col>12</xdr:col>
      <xdr:colOff>152400</xdr:colOff>
      <xdr:row>4</xdr:row>
      <xdr:rowOff>102632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4572000" y="940832"/>
          <a:ext cx="2895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26432</xdr:rowOff>
    </xdr:from>
    <xdr:to>
      <xdr:col>15</xdr:col>
      <xdr:colOff>76200</xdr:colOff>
      <xdr:row>7</xdr:row>
      <xdr:rowOff>26432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5486400" y="1779032"/>
          <a:ext cx="3733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26432</xdr:rowOff>
    </xdr:from>
    <xdr:to>
      <xdr:col>9</xdr:col>
      <xdr:colOff>0</xdr:colOff>
      <xdr:row>5</xdr:row>
      <xdr:rowOff>26432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5486400" y="864632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4</xdr:row>
      <xdr:rowOff>26432</xdr:rowOff>
    </xdr:from>
    <xdr:to>
      <xdr:col>10</xdr:col>
      <xdr:colOff>152400</xdr:colOff>
      <xdr:row>5</xdr:row>
      <xdr:rowOff>26432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248400" y="864632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4</xdr:row>
      <xdr:rowOff>26432</xdr:rowOff>
    </xdr:from>
    <xdr:to>
      <xdr:col>11</xdr:col>
      <xdr:colOff>304800</xdr:colOff>
      <xdr:row>5</xdr:row>
      <xdr:rowOff>26432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7010400" y="864632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6</xdr:row>
      <xdr:rowOff>255032</xdr:rowOff>
    </xdr:from>
    <xdr:to>
      <xdr:col>10</xdr:col>
      <xdr:colOff>457200</xdr:colOff>
      <xdr:row>8</xdr:row>
      <xdr:rowOff>64532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553200" y="1702832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6</xdr:row>
      <xdr:rowOff>255032</xdr:rowOff>
    </xdr:from>
    <xdr:to>
      <xdr:col>12</xdr:col>
      <xdr:colOff>152400</xdr:colOff>
      <xdr:row>8</xdr:row>
      <xdr:rowOff>64532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7467600" y="1702832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6</xdr:row>
      <xdr:rowOff>255032</xdr:rowOff>
    </xdr:from>
    <xdr:to>
      <xdr:col>13</xdr:col>
      <xdr:colOff>381000</xdr:colOff>
      <xdr:row>8</xdr:row>
      <xdr:rowOff>64532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8305800" y="1702832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441597</xdr:colOff>
      <xdr:row>4</xdr:row>
      <xdr:rowOff>255032</xdr:rowOff>
    </xdr:from>
    <xdr:to>
      <xdr:col>12</xdr:col>
      <xdr:colOff>605191</xdr:colOff>
      <xdr:row>6</xdr:row>
      <xdr:rowOff>14764</xdr:rowOff>
    </xdr:to>
    <xdr:sp macro="" textlink="">
      <xdr:nvSpPr>
        <xdr:cNvPr id="11" name="TextBox 3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5318397" y="1093232"/>
          <a:ext cx="260199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12         21          24     33    </a:t>
          </a:r>
        </a:p>
      </xdr:txBody>
    </xdr:sp>
    <xdr:clientData/>
  </xdr:twoCellAnchor>
  <xdr:twoCellAnchor>
    <xdr:from>
      <xdr:col>8</xdr:col>
      <xdr:colOff>457199</xdr:colOff>
      <xdr:row>7</xdr:row>
      <xdr:rowOff>114300</xdr:rowOff>
    </xdr:from>
    <xdr:to>
      <xdr:col>15</xdr:col>
      <xdr:colOff>447674</xdr:colOff>
      <xdr:row>9</xdr:row>
      <xdr:rowOff>107441</xdr:rowOff>
    </xdr:to>
    <xdr:sp macro="" textlink="">
      <xdr:nvSpPr>
        <xdr:cNvPr id="12" name="TextBox 3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333999" y="1866900"/>
          <a:ext cx="4257675" cy="3741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12                24            33              36             45    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12</xdr:col>
      <xdr:colOff>171610</xdr:colOff>
      <xdr:row>4</xdr:row>
      <xdr:rowOff>102632</xdr:rowOff>
    </xdr:to>
    <xdr:sp macro="" textlink="">
      <xdr:nvSpPr>
        <xdr:cNvPr id="13" name="TextBox 36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4876800" y="571500"/>
          <a:ext cx="2610010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3              1            4           2</a:t>
          </a:r>
        </a:p>
      </xdr:txBody>
    </xdr:sp>
    <xdr:clientData/>
  </xdr:twoCellAnchor>
  <xdr:twoCellAnchor>
    <xdr:from>
      <xdr:col>9</xdr:col>
      <xdr:colOff>285590</xdr:colOff>
      <xdr:row>5</xdr:row>
      <xdr:rowOff>266700</xdr:rowOff>
    </xdr:from>
    <xdr:to>
      <xdr:col>14</xdr:col>
      <xdr:colOff>217893</xdr:colOff>
      <xdr:row>7</xdr:row>
      <xdr:rowOff>26432</xdr:rowOff>
    </xdr:to>
    <xdr:sp macro="" textlink="">
      <xdr:nvSpPr>
        <xdr:cNvPr id="14" name="TextBox 37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5771990" y="1409700"/>
          <a:ext cx="2980303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3              1               4               2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18</xdr:row>
      <xdr:rowOff>76200</xdr:rowOff>
    </xdr:from>
    <xdr:to>
      <xdr:col>13</xdr:col>
      <xdr:colOff>190500</xdr:colOff>
      <xdr:row>22</xdr:row>
      <xdr:rowOff>142875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7219950" y="4029075"/>
          <a:ext cx="1123950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31</xdr:row>
      <xdr:rowOff>38100</xdr:rowOff>
    </xdr:from>
    <xdr:to>
      <xdr:col>0</xdr:col>
      <xdr:colOff>571500</xdr:colOff>
      <xdr:row>35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247650" y="6467475"/>
          <a:ext cx="323850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39</xdr:row>
      <xdr:rowOff>57150</xdr:rowOff>
    </xdr:from>
    <xdr:to>
      <xdr:col>13</xdr:col>
      <xdr:colOff>142875</xdr:colOff>
      <xdr:row>42</xdr:row>
      <xdr:rowOff>133350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flipV="1">
          <a:off x="7867650" y="8010525"/>
          <a:ext cx="428625" cy="647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57</xdr:row>
      <xdr:rowOff>38100</xdr:rowOff>
    </xdr:from>
    <xdr:to>
      <xdr:col>0</xdr:col>
      <xdr:colOff>571500</xdr:colOff>
      <xdr:row>61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247650" y="6467475"/>
          <a:ext cx="323850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D29" sqref="D29"/>
    </sheetView>
  </sheetViews>
  <sheetFormatPr defaultRowHeight="15" x14ac:dyDescent="0.25"/>
  <sheetData>
    <row r="1" spans="1:8" ht="36" x14ac:dyDescent="0.25">
      <c r="A1" s="12" t="s">
        <v>31</v>
      </c>
    </row>
    <row r="3" spans="1:8" ht="36" x14ac:dyDescent="0.25">
      <c r="A3" s="12" t="s">
        <v>68</v>
      </c>
    </row>
    <row r="6" spans="1:8" x14ac:dyDescent="0.25">
      <c r="A6" s="4"/>
      <c r="B6" s="4"/>
      <c r="C6" s="4"/>
      <c r="D6" s="4"/>
      <c r="E6" s="4"/>
    </row>
    <row r="7" spans="1:8" x14ac:dyDescent="0.25">
      <c r="A7" s="4"/>
      <c r="B7" s="4"/>
      <c r="C7" s="4"/>
      <c r="D7" s="4"/>
      <c r="E7" s="4"/>
    </row>
    <row r="8" spans="1:8" x14ac:dyDescent="0.25">
      <c r="A8" s="4"/>
      <c r="B8" s="4">
        <v>1</v>
      </c>
      <c r="C8" s="13" t="s">
        <v>32</v>
      </c>
      <c r="D8" s="4">
        <v>1</v>
      </c>
      <c r="E8" s="4">
        <f>D8*D8*D8-60*D8*D8+900*D8</f>
        <v>841</v>
      </c>
    </row>
    <row r="9" spans="1:8" x14ac:dyDescent="0.25">
      <c r="A9" s="4"/>
      <c r="B9" s="4">
        <v>2</v>
      </c>
      <c r="C9" s="13" t="s">
        <v>33</v>
      </c>
      <c r="D9" s="4">
        <v>25</v>
      </c>
      <c r="E9" s="4">
        <f t="shared" ref="E9:E18" si="0">D9*D9*D9-60*D9*D9+900*D9</f>
        <v>625</v>
      </c>
    </row>
    <row r="10" spans="1:8" x14ac:dyDescent="0.25">
      <c r="A10" s="4"/>
      <c r="B10" s="4">
        <v>3</v>
      </c>
      <c r="C10" s="13" t="s">
        <v>34</v>
      </c>
      <c r="D10" s="4">
        <v>21</v>
      </c>
      <c r="E10" s="4">
        <f t="shared" si="0"/>
        <v>1701</v>
      </c>
    </row>
    <row r="11" spans="1:8" x14ac:dyDescent="0.25">
      <c r="A11" s="4"/>
      <c r="B11" s="4">
        <v>4</v>
      </c>
      <c r="C11" s="5" t="s">
        <v>35</v>
      </c>
      <c r="D11" s="4">
        <v>19</v>
      </c>
      <c r="E11" s="4">
        <f t="shared" si="0"/>
        <v>2299</v>
      </c>
    </row>
    <row r="12" spans="1:8" x14ac:dyDescent="0.25">
      <c r="A12" s="4"/>
      <c r="B12" s="4">
        <v>5</v>
      </c>
      <c r="C12" s="5" t="s">
        <v>36</v>
      </c>
      <c r="D12" s="6">
        <v>16</v>
      </c>
      <c r="E12" s="4">
        <f t="shared" si="0"/>
        <v>3136</v>
      </c>
      <c r="G12">
        <v>3136</v>
      </c>
      <c r="H12" t="s">
        <v>69</v>
      </c>
    </row>
    <row r="13" spans="1:8" x14ac:dyDescent="0.25">
      <c r="A13" s="4"/>
      <c r="B13" s="4"/>
      <c r="C13" s="5"/>
      <c r="D13" s="4"/>
      <c r="E13" s="4"/>
      <c r="G13">
        <v>10000</v>
      </c>
      <c r="H13" t="s">
        <v>9</v>
      </c>
    </row>
    <row r="14" spans="1:8" x14ac:dyDescent="0.25">
      <c r="A14" s="4"/>
      <c r="B14" s="4">
        <v>1</v>
      </c>
      <c r="C14" s="5" t="s">
        <v>39</v>
      </c>
      <c r="D14" s="4">
        <v>0</v>
      </c>
      <c r="E14" s="4">
        <f t="shared" si="0"/>
        <v>0</v>
      </c>
    </row>
    <row r="15" spans="1:8" x14ac:dyDescent="0.25">
      <c r="A15" s="4"/>
      <c r="B15" s="4">
        <v>2</v>
      </c>
      <c r="C15" s="5" t="s">
        <v>43</v>
      </c>
      <c r="D15" s="4">
        <v>24</v>
      </c>
      <c r="E15" s="4">
        <f t="shared" si="0"/>
        <v>864</v>
      </c>
    </row>
    <row r="16" spans="1:8" x14ac:dyDescent="0.25">
      <c r="A16" s="4"/>
      <c r="B16" s="4">
        <v>3</v>
      </c>
      <c r="C16" s="5" t="s">
        <v>49</v>
      </c>
      <c r="D16" s="4">
        <v>20</v>
      </c>
      <c r="E16" s="4">
        <f t="shared" si="0"/>
        <v>2000</v>
      </c>
    </row>
    <row r="17" spans="1:8" x14ac:dyDescent="0.25">
      <c r="A17" s="4"/>
      <c r="B17" s="4">
        <v>4</v>
      </c>
      <c r="C17" s="5" t="s">
        <v>50</v>
      </c>
      <c r="D17" s="14">
        <v>18</v>
      </c>
      <c r="E17" s="4">
        <f t="shared" si="0"/>
        <v>2592</v>
      </c>
    </row>
    <row r="18" spans="1:8" x14ac:dyDescent="0.25">
      <c r="A18" s="4"/>
      <c r="B18" s="4">
        <v>5</v>
      </c>
      <c r="C18" s="4">
        <v>10001</v>
      </c>
      <c r="D18" s="15">
        <v>17</v>
      </c>
      <c r="E18" s="4">
        <f t="shared" si="0"/>
        <v>2873</v>
      </c>
    </row>
    <row r="19" spans="1:8" x14ac:dyDescent="0.25">
      <c r="A19" s="4"/>
      <c r="B19" s="4"/>
      <c r="C19" s="4"/>
      <c r="D19" s="4"/>
      <c r="E19" s="4"/>
      <c r="G19">
        <v>10001</v>
      </c>
      <c r="H19" t="s">
        <v>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A69"/>
  <sheetViews>
    <sheetView tabSelected="1" workbookViewId="0">
      <selection activeCell="J24" sqref="J24"/>
    </sheetView>
  </sheetViews>
  <sheetFormatPr defaultRowHeight="15" x14ac:dyDescent="0.25"/>
  <cols>
    <col min="10" max="10" width="12.5703125" bestFit="1" customWidth="1"/>
  </cols>
  <sheetData>
    <row r="2" spans="1:27" ht="36" x14ac:dyDescent="0.25">
      <c r="A2" s="12" t="s">
        <v>31</v>
      </c>
    </row>
    <row r="4" spans="1:27" ht="36" x14ac:dyDescent="0.25">
      <c r="A4" s="12" t="s">
        <v>79</v>
      </c>
    </row>
    <row r="5" spans="1:27" x14ac:dyDescent="0.25">
      <c r="B5" t="s">
        <v>244</v>
      </c>
      <c r="H5" t="s">
        <v>245</v>
      </c>
      <c r="Q5" s="21" t="s">
        <v>83</v>
      </c>
      <c r="R5" s="20"/>
      <c r="S5" s="20"/>
    </row>
    <row r="6" spans="1:27" x14ac:dyDescent="0.25">
      <c r="D6" t="s">
        <v>82</v>
      </c>
      <c r="Q6" t="s">
        <v>82</v>
      </c>
    </row>
    <row r="8" spans="1:27" x14ac:dyDescent="0.25">
      <c r="B8" t="s">
        <v>71</v>
      </c>
      <c r="C8" t="s">
        <v>72</v>
      </c>
      <c r="D8" t="s">
        <v>73</v>
      </c>
      <c r="E8" t="s">
        <v>37</v>
      </c>
      <c r="F8" t="s">
        <v>74</v>
      </c>
      <c r="G8" s="4" t="s">
        <v>92</v>
      </c>
      <c r="H8" t="s">
        <v>76</v>
      </c>
      <c r="I8" t="s">
        <v>7</v>
      </c>
      <c r="J8" t="s">
        <v>9</v>
      </c>
      <c r="M8" t="s">
        <v>71</v>
      </c>
      <c r="N8" t="s">
        <v>72</v>
      </c>
      <c r="O8" t="s">
        <v>73</v>
      </c>
      <c r="P8" t="s">
        <v>37</v>
      </c>
      <c r="Q8" t="s">
        <v>74</v>
      </c>
      <c r="R8" s="4" t="s">
        <v>92</v>
      </c>
      <c r="S8" t="s">
        <v>76</v>
      </c>
      <c r="T8" t="s">
        <v>7</v>
      </c>
      <c r="U8" t="s">
        <v>9</v>
      </c>
    </row>
    <row r="9" spans="1:27" s="4" customFormat="1" x14ac:dyDescent="0.25">
      <c r="B9" s="4">
        <v>500</v>
      </c>
      <c r="C9" s="4">
        <v>1</v>
      </c>
      <c r="D9" s="5" t="s">
        <v>55</v>
      </c>
      <c r="E9" s="4">
        <v>3</v>
      </c>
      <c r="F9" s="4">
        <f>Q9</f>
        <v>2187</v>
      </c>
      <c r="G9" s="4">
        <f>2299-F9</f>
        <v>112</v>
      </c>
      <c r="H9" s="17">
        <f>EXP(-1*G9/B9)</f>
        <v>0.79931513436936508</v>
      </c>
      <c r="I9" s="4" t="s">
        <v>75</v>
      </c>
      <c r="J9" s="5" t="s">
        <v>55</v>
      </c>
      <c r="M9" s="4">
        <v>100</v>
      </c>
      <c r="N9" s="4">
        <v>1</v>
      </c>
      <c r="O9" s="5" t="s">
        <v>55</v>
      </c>
      <c r="P9" s="4">
        <v>3</v>
      </c>
      <c r="Q9" s="4">
        <f>P9*P9*P9-60*P9*P9+900*P9</f>
        <v>2187</v>
      </c>
      <c r="R9" s="17">
        <f>2299-Q9</f>
        <v>112</v>
      </c>
      <c r="S9" s="4">
        <f>EXP(-1*R9/M9)</f>
        <v>0.32627979462303947</v>
      </c>
      <c r="T9" s="4" t="s">
        <v>77</v>
      </c>
      <c r="U9" s="5" t="s">
        <v>35</v>
      </c>
    </row>
    <row r="10" spans="1:27" x14ac:dyDescent="0.25">
      <c r="A10" s="4"/>
      <c r="B10" s="17">
        <f>B9*0.9</f>
        <v>450</v>
      </c>
      <c r="C10" s="4">
        <v>3</v>
      </c>
      <c r="D10" s="5" t="s">
        <v>78</v>
      </c>
      <c r="E10" s="4">
        <v>7</v>
      </c>
      <c r="F10" s="4">
        <f t="shared" ref="F10:F21" si="0">E10*E10*E10-60*E10*E10+900*E10</f>
        <v>3703</v>
      </c>
      <c r="G10" s="4">
        <f t="shared" ref="G10:G17" si="1">F9-F10</f>
        <v>-1516</v>
      </c>
      <c r="H10" s="17"/>
      <c r="I10" s="5" t="s">
        <v>75</v>
      </c>
      <c r="J10" s="5" t="s">
        <v>78</v>
      </c>
      <c r="K10" s="5"/>
      <c r="L10" s="5"/>
      <c r="M10">
        <f>0.9*M9</f>
        <v>90</v>
      </c>
      <c r="N10" s="4">
        <v>3</v>
      </c>
      <c r="O10" s="5" t="s">
        <v>81</v>
      </c>
      <c r="P10" s="4">
        <v>23</v>
      </c>
      <c r="Q10" s="4">
        <f t="shared" ref="Q10:Q23" si="2">P10*P10*P10-60*P10*P10+900*P10</f>
        <v>1127</v>
      </c>
      <c r="R10" s="17">
        <f>2299-Q10</f>
        <v>1172</v>
      </c>
      <c r="S10" s="4">
        <f t="shared" ref="S10:S18" si="3">EXP(-1*R10/M10)</f>
        <v>2.2106538593770248E-6</v>
      </c>
      <c r="T10" s="4" t="s">
        <v>77</v>
      </c>
      <c r="U10" s="5" t="s">
        <v>35</v>
      </c>
      <c r="V10" s="4"/>
      <c r="W10" s="4"/>
      <c r="X10" s="5"/>
      <c r="Y10" s="4"/>
      <c r="Z10" s="4"/>
      <c r="AA10" s="4"/>
    </row>
    <row r="11" spans="1:27" x14ac:dyDescent="0.25">
      <c r="A11" s="4"/>
      <c r="B11" s="17">
        <f>B10*0.9</f>
        <v>405</v>
      </c>
      <c r="C11" s="4">
        <v>5</v>
      </c>
      <c r="D11" s="5" t="s">
        <v>54</v>
      </c>
      <c r="E11" s="4">
        <v>6</v>
      </c>
      <c r="F11" s="4">
        <f t="shared" si="0"/>
        <v>3456</v>
      </c>
      <c r="G11" s="4">
        <f t="shared" si="1"/>
        <v>247</v>
      </c>
      <c r="H11" s="17">
        <f t="shared" ref="H11:H21" si="4">EXP(-1*G11/B11)</f>
        <v>0.54341795356963951</v>
      </c>
      <c r="I11" s="4" t="s">
        <v>75</v>
      </c>
      <c r="J11" s="5" t="s">
        <v>54</v>
      </c>
      <c r="K11" s="5"/>
      <c r="L11" s="5"/>
      <c r="M11">
        <f>0.9*M10</f>
        <v>81</v>
      </c>
      <c r="N11" s="4">
        <v>5</v>
      </c>
      <c r="O11" s="5" t="s">
        <v>50</v>
      </c>
      <c r="P11" s="4">
        <v>18</v>
      </c>
      <c r="Q11" s="4">
        <f t="shared" si="2"/>
        <v>2592</v>
      </c>
      <c r="R11" s="17">
        <f>2299-Q11</f>
        <v>-293</v>
      </c>
      <c r="S11" s="4"/>
      <c r="T11" s="4" t="s">
        <v>75</v>
      </c>
      <c r="U11" s="5" t="s">
        <v>50</v>
      </c>
      <c r="V11" s="4"/>
      <c r="W11" s="4"/>
      <c r="X11" s="5"/>
      <c r="Y11" s="4"/>
      <c r="Z11" s="4"/>
      <c r="AA11" s="4"/>
    </row>
    <row r="12" spans="1:27" x14ac:dyDescent="0.25">
      <c r="A12" s="4"/>
      <c r="B12" s="17">
        <f t="shared" ref="B12:B26" si="5">B11*0.9</f>
        <v>364.5</v>
      </c>
      <c r="C12" s="4">
        <v>2</v>
      </c>
      <c r="D12" s="5" t="s">
        <v>47</v>
      </c>
      <c r="E12" s="4">
        <v>14</v>
      </c>
      <c r="F12" s="4">
        <f t="shared" si="0"/>
        <v>3584</v>
      </c>
      <c r="G12" s="4">
        <f t="shared" si="1"/>
        <v>-128</v>
      </c>
      <c r="H12" s="17"/>
      <c r="I12" s="4" t="s">
        <v>75</v>
      </c>
      <c r="J12" s="5" t="s">
        <v>47</v>
      </c>
      <c r="K12" s="5"/>
      <c r="L12" s="5"/>
      <c r="M12" s="16">
        <f t="shared" ref="M12:M21" si="6">0.9*M11</f>
        <v>72.900000000000006</v>
      </c>
      <c r="N12" s="4">
        <v>2</v>
      </c>
      <c r="O12" s="5" t="s">
        <v>46</v>
      </c>
      <c r="P12" s="4">
        <v>26</v>
      </c>
      <c r="Q12" s="4">
        <f t="shared" si="2"/>
        <v>416</v>
      </c>
      <c r="R12" s="17">
        <f>Q11-Q12</f>
        <v>2176</v>
      </c>
      <c r="S12" s="4">
        <f t="shared" si="3"/>
        <v>1.0881704951911535E-13</v>
      </c>
      <c r="T12" s="4" t="s">
        <v>77</v>
      </c>
      <c r="U12" s="5" t="s">
        <v>50</v>
      </c>
      <c r="V12" s="4"/>
      <c r="W12" s="4"/>
      <c r="X12" s="5"/>
      <c r="Y12" s="4"/>
      <c r="Z12" s="4"/>
      <c r="AA12" s="4"/>
    </row>
    <row r="13" spans="1:27" x14ac:dyDescent="0.25">
      <c r="A13" s="4"/>
      <c r="B13" s="17">
        <f t="shared" si="5"/>
        <v>328.05</v>
      </c>
      <c r="C13" s="4">
        <v>4</v>
      </c>
      <c r="D13" s="5" t="s">
        <v>44</v>
      </c>
      <c r="E13" s="4">
        <v>12</v>
      </c>
      <c r="F13" s="4">
        <f t="shared" si="0"/>
        <v>3888</v>
      </c>
      <c r="G13" s="4">
        <f t="shared" si="1"/>
        <v>-304</v>
      </c>
      <c r="H13" s="17"/>
      <c r="I13" s="4" t="s">
        <v>75</v>
      </c>
      <c r="J13" s="5" t="s">
        <v>44</v>
      </c>
      <c r="K13" s="5"/>
      <c r="L13" s="5"/>
      <c r="M13" s="16">
        <f t="shared" si="6"/>
        <v>65.610000000000014</v>
      </c>
      <c r="N13" s="4">
        <v>4</v>
      </c>
      <c r="O13" s="5" t="s">
        <v>36</v>
      </c>
      <c r="P13" s="4">
        <v>16</v>
      </c>
      <c r="Q13" s="6">
        <f t="shared" si="2"/>
        <v>3136</v>
      </c>
      <c r="R13" s="17">
        <f>Q11-Q13</f>
        <v>-544</v>
      </c>
      <c r="S13" s="4"/>
      <c r="T13" s="4" t="s">
        <v>75</v>
      </c>
      <c r="U13" s="5" t="s">
        <v>36</v>
      </c>
      <c r="V13" s="4"/>
      <c r="W13" s="4"/>
      <c r="X13" s="5"/>
      <c r="Y13" s="4"/>
      <c r="Z13" s="4"/>
      <c r="AA13" s="4"/>
    </row>
    <row r="14" spans="1:27" x14ac:dyDescent="0.25">
      <c r="A14" s="4"/>
      <c r="B14" s="17">
        <f t="shared" si="5"/>
        <v>295.245</v>
      </c>
      <c r="C14" s="4">
        <v>3</v>
      </c>
      <c r="D14" s="5" t="s">
        <v>40</v>
      </c>
      <c r="E14" s="4">
        <v>8</v>
      </c>
      <c r="F14" s="4">
        <f t="shared" si="0"/>
        <v>3872</v>
      </c>
      <c r="G14" s="4">
        <f t="shared" si="1"/>
        <v>16</v>
      </c>
      <c r="H14" s="17">
        <f t="shared" si="4"/>
        <v>0.94724995083436347</v>
      </c>
      <c r="I14" s="4" t="s">
        <v>75</v>
      </c>
      <c r="J14" s="5" t="s">
        <v>40</v>
      </c>
      <c r="K14" s="5"/>
      <c r="L14" s="5"/>
      <c r="M14" s="16">
        <f t="shared" si="6"/>
        <v>59.049000000000014</v>
      </c>
      <c r="N14" s="6">
        <v>3</v>
      </c>
      <c r="O14" s="5" t="s">
        <v>49</v>
      </c>
      <c r="P14" s="4">
        <v>20</v>
      </c>
      <c r="Q14" s="4">
        <f t="shared" si="2"/>
        <v>2000</v>
      </c>
      <c r="R14" s="17">
        <f>Q13-Q14</f>
        <v>1136</v>
      </c>
      <c r="S14" s="4">
        <f t="shared" si="3"/>
        <v>4.4149922848546648E-9</v>
      </c>
      <c r="T14" s="4" t="s">
        <v>77</v>
      </c>
      <c r="U14" s="5" t="s">
        <v>36</v>
      </c>
      <c r="V14" s="4"/>
      <c r="W14" s="4"/>
      <c r="X14" s="5"/>
      <c r="Y14" s="4"/>
      <c r="Z14" s="4"/>
      <c r="AA14" s="4"/>
    </row>
    <row r="15" spans="1:27" x14ac:dyDescent="0.25">
      <c r="A15" s="4"/>
      <c r="B15" s="17">
        <f t="shared" si="5"/>
        <v>265.72050000000002</v>
      </c>
      <c r="C15" s="4">
        <v>4</v>
      </c>
      <c r="D15" s="5" t="s">
        <v>45</v>
      </c>
      <c r="E15" s="4">
        <v>10</v>
      </c>
      <c r="F15" s="6">
        <f t="shared" si="0"/>
        <v>4000</v>
      </c>
      <c r="G15" s="4">
        <f t="shared" si="1"/>
        <v>-128</v>
      </c>
      <c r="H15" s="17"/>
      <c r="I15" s="4" t="s">
        <v>75</v>
      </c>
      <c r="J15" s="5" t="s">
        <v>45</v>
      </c>
      <c r="K15" s="5"/>
      <c r="L15" s="5"/>
      <c r="M15" s="16">
        <f t="shared" si="6"/>
        <v>53.144100000000016</v>
      </c>
      <c r="N15" s="6">
        <v>2</v>
      </c>
      <c r="O15" s="5" t="s">
        <v>43</v>
      </c>
      <c r="P15" s="4">
        <v>24</v>
      </c>
      <c r="Q15" s="4">
        <f t="shared" si="2"/>
        <v>864</v>
      </c>
      <c r="R15" s="17">
        <f>Q13-Q15</f>
        <v>2272</v>
      </c>
      <c r="S15" s="4">
        <f t="shared" si="3"/>
        <v>2.7113005640836048E-19</v>
      </c>
      <c r="T15" s="4" t="s">
        <v>77</v>
      </c>
      <c r="U15" s="5" t="s">
        <v>36</v>
      </c>
      <c r="V15" s="4"/>
      <c r="W15" s="4"/>
      <c r="X15" s="5"/>
      <c r="Y15" s="4"/>
      <c r="Z15" s="4"/>
      <c r="AA15" s="4"/>
    </row>
    <row r="16" spans="1:27" x14ac:dyDescent="0.25">
      <c r="A16" s="4"/>
      <c r="B16" s="17">
        <f t="shared" si="5"/>
        <v>239.14845000000003</v>
      </c>
      <c r="C16" s="4">
        <v>5</v>
      </c>
      <c r="D16" s="5" t="s">
        <v>48</v>
      </c>
      <c r="E16" s="4">
        <v>11</v>
      </c>
      <c r="F16" s="4">
        <f t="shared" si="0"/>
        <v>3971</v>
      </c>
      <c r="G16" s="4">
        <f t="shared" si="1"/>
        <v>29</v>
      </c>
      <c r="H16" s="17">
        <f t="shared" si="4"/>
        <v>0.88580043916057416</v>
      </c>
      <c r="I16" s="4" t="s">
        <v>75</v>
      </c>
      <c r="J16" s="5" t="s">
        <v>48</v>
      </c>
      <c r="K16" s="5"/>
      <c r="L16" s="5"/>
      <c r="M16" s="16">
        <f t="shared" si="6"/>
        <v>47.829690000000014</v>
      </c>
      <c r="N16" s="6">
        <v>5</v>
      </c>
      <c r="O16" s="5" t="s">
        <v>87</v>
      </c>
      <c r="P16" s="4">
        <v>17</v>
      </c>
      <c r="Q16" s="4">
        <f t="shared" si="2"/>
        <v>2873</v>
      </c>
      <c r="R16" s="17">
        <f>Q13-Q16</f>
        <v>263</v>
      </c>
      <c r="S16" s="4">
        <f t="shared" si="3"/>
        <v>4.0921832115596562E-3</v>
      </c>
      <c r="T16" s="4" t="s">
        <v>77</v>
      </c>
      <c r="U16" s="5" t="s">
        <v>36</v>
      </c>
      <c r="V16" s="4"/>
      <c r="W16" s="4"/>
      <c r="X16" s="5"/>
      <c r="Y16" s="4"/>
      <c r="Z16" s="4"/>
      <c r="AA16" s="4"/>
    </row>
    <row r="17" spans="1:27" x14ac:dyDescent="0.25">
      <c r="A17" s="4"/>
      <c r="B17" s="17">
        <f t="shared" si="5"/>
        <v>215.23360500000004</v>
      </c>
      <c r="C17" s="4">
        <v>1</v>
      </c>
      <c r="D17" s="5" t="s">
        <v>80</v>
      </c>
      <c r="E17" s="4">
        <v>27</v>
      </c>
      <c r="F17" s="4">
        <f t="shared" si="0"/>
        <v>243</v>
      </c>
      <c r="G17" s="4">
        <f t="shared" si="1"/>
        <v>3728</v>
      </c>
      <c r="H17" s="17">
        <f t="shared" si="4"/>
        <v>3.0040621466085126E-8</v>
      </c>
      <c r="I17" s="4" t="s">
        <v>77</v>
      </c>
      <c r="J17" s="5" t="s">
        <v>48</v>
      </c>
      <c r="K17" s="5"/>
      <c r="L17" s="5"/>
      <c r="M17" s="16">
        <f t="shared" si="6"/>
        <v>43.046721000000012</v>
      </c>
      <c r="N17" s="6">
        <v>4</v>
      </c>
      <c r="O17" s="5" t="s">
        <v>50</v>
      </c>
      <c r="P17" s="4">
        <v>18</v>
      </c>
      <c r="Q17" s="4">
        <f t="shared" si="2"/>
        <v>2592</v>
      </c>
      <c r="R17" s="17">
        <f>Q13-Q17</f>
        <v>544</v>
      </c>
      <c r="S17" s="4">
        <f t="shared" si="3"/>
        <v>3.2481278289748456E-6</v>
      </c>
      <c r="T17" s="4" t="s">
        <v>77</v>
      </c>
      <c r="U17" s="5" t="s">
        <v>36</v>
      </c>
      <c r="V17" s="4"/>
      <c r="W17" s="4"/>
      <c r="X17" s="5"/>
      <c r="Y17" s="4"/>
      <c r="Z17" s="4"/>
      <c r="AA17" s="4"/>
    </row>
    <row r="18" spans="1:27" x14ac:dyDescent="0.25">
      <c r="A18" s="4"/>
      <c r="B18" s="17">
        <f t="shared" si="5"/>
        <v>193.71024450000004</v>
      </c>
      <c r="C18" s="4">
        <v>3</v>
      </c>
      <c r="D18" s="5" t="s">
        <v>58</v>
      </c>
      <c r="E18" s="4">
        <v>15</v>
      </c>
      <c r="F18" s="4">
        <f t="shared" si="0"/>
        <v>3375</v>
      </c>
      <c r="G18" s="4">
        <f>F16-F18</f>
        <v>596</v>
      </c>
      <c r="H18" s="17">
        <f t="shared" si="4"/>
        <v>4.6108389914930027E-2</v>
      </c>
      <c r="I18" s="4" t="s">
        <v>77</v>
      </c>
      <c r="J18" s="5" t="s">
        <v>48</v>
      </c>
      <c r="K18" s="5"/>
      <c r="L18" s="5"/>
      <c r="M18" s="16">
        <f t="shared" si="6"/>
        <v>38.742048900000015</v>
      </c>
      <c r="N18" s="6">
        <v>1</v>
      </c>
      <c r="O18" s="5" t="s">
        <v>39</v>
      </c>
      <c r="P18" s="4">
        <v>0</v>
      </c>
      <c r="Q18" s="4">
        <f t="shared" si="2"/>
        <v>0</v>
      </c>
      <c r="R18" s="17">
        <f>Q13-Q18</f>
        <v>3136</v>
      </c>
      <c r="S18" s="4">
        <f t="shared" si="3"/>
        <v>7.0105901169166214E-36</v>
      </c>
      <c r="T18" s="4" t="s">
        <v>77</v>
      </c>
      <c r="U18" s="5" t="s">
        <v>36</v>
      </c>
      <c r="V18" s="4"/>
      <c r="W18" s="4"/>
      <c r="X18" s="5"/>
      <c r="Y18" s="4"/>
      <c r="Z18" s="4"/>
      <c r="AA18" s="4"/>
    </row>
    <row r="19" spans="1:27" x14ac:dyDescent="0.25">
      <c r="A19" s="4"/>
      <c r="B19" s="17">
        <f t="shared" si="5"/>
        <v>174.33922005000005</v>
      </c>
      <c r="C19" s="4">
        <v>4</v>
      </c>
      <c r="D19" s="5" t="s">
        <v>59</v>
      </c>
      <c r="E19" s="4">
        <v>9</v>
      </c>
      <c r="F19" s="4">
        <f t="shared" si="0"/>
        <v>3969</v>
      </c>
      <c r="G19" s="4">
        <f>F16-F19</f>
        <v>2</v>
      </c>
      <c r="H19" s="17">
        <f t="shared" si="4"/>
        <v>0.98859366323875164</v>
      </c>
      <c r="I19" s="4" t="s">
        <v>75</v>
      </c>
      <c r="J19" s="5" t="s">
        <v>59</v>
      </c>
      <c r="K19" s="5"/>
      <c r="L19" s="5"/>
      <c r="M19" s="16">
        <f t="shared" si="6"/>
        <v>34.867844010000013</v>
      </c>
      <c r="N19" s="4"/>
      <c r="O19" s="5"/>
      <c r="P19" s="4"/>
      <c r="Q19" s="4">
        <f t="shared" si="2"/>
        <v>0</v>
      </c>
      <c r="R19" s="17"/>
      <c r="S19" s="4"/>
      <c r="T19" s="4"/>
      <c r="U19" s="5"/>
      <c r="V19" s="4"/>
      <c r="W19" s="4"/>
      <c r="X19" s="5"/>
      <c r="Y19" s="4"/>
      <c r="Z19" s="4"/>
      <c r="AA19" s="4"/>
    </row>
    <row r="20" spans="1:27" x14ac:dyDescent="0.25">
      <c r="A20" s="4"/>
      <c r="B20" s="17">
        <f t="shared" si="5"/>
        <v>156.90529804500005</v>
      </c>
      <c r="C20" s="4">
        <v>3</v>
      </c>
      <c r="D20" s="5" t="s">
        <v>61</v>
      </c>
      <c r="E20" s="4">
        <v>13</v>
      </c>
      <c r="F20" s="4">
        <f t="shared" si="0"/>
        <v>3757</v>
      </c>
      <c r="G20" s="4">
        <f>F19-F20</f>
        <v>212</v>
      </c>
      <c r="H20" s="17">
        <f t="shared" si="4"/>
        <v>0.25894658573943041</v>
      </c>
      <c r="I20" s="4" t="s">
        <v>77</v>
      </c>
      <c r="J20" s="5" t="s">
        <v>59</v>
      </c>
      <c r="K20" s="5"/>
      <c r="L20" s="5"/>
      <c r="M20" s="16">
        <f t="shared" si="6"/>
        <v>31.381059609000012</v>
      </c>
      <c r="N20" s="4"/>
      <c r="O20" s="5"/>
      <c r="P20" s="4"/>
      <c r="Q20" s="4">
        <f t="shared" si="2"/>
        <v>0</v>
      </c>
      <c r="R20" s="17"/>
      <c r="S20" s="4"/>
      <c r="T20" s="4"/>
      <c r="U20" s="5"/>
      <c r="V20" s="4"/>
      <c r="W20" s="4"/>
      <c r="X20" s="5"/>
      <c r="Y20" s="4"/>
      <c r="Z20" s="4"/>
      <c r="AA20" s="4"/>
    </row>
    <row r="21" spans="1:27" x14ac:dyDescent="0.25">
      <c r="A21" s="4"/>
      <c r="B21" s="17">
        <f t="shared" si="5"/>
        <v>141.21476824050006</v>
      </c>
      <c r="C21" s="4">
        <v>1</v>
      </c>
      <c r="D21" s="5" t="s">
        <v>33</v>
      </c>
      <c r="E21" s="4">
        <v>25</v>
      </c>
      <c r="F21" s="4">
        <f t="shared" si="0"/>
        <v>625</v>
      </c>
      <c r="G21" s="4">
        <f>F19-F21</f>
        <v>3344</v>
      </c>
      <c r="H21" s="17">
        <f t="shared" si="4"/>
        <v>5.1975804280821103E-11</v>
      </c>
      <c r="I21" s="4" t="s">
        <v>77</v>
      </c>
      <c r="J21" s="5" t="s">
        <v>59</v>
      </c>
      <c r="K21" s="5"/>
      <c r="L21" s="5"/>
      <c r="M21" s="16">
        <f t="shared" si="6"/>
        <v>28.242953648100013</v>
      </c>
      <c r="N21" s="4"/>
      <c r="O21" s="5"/>
      <c r="P21" s="4"/>
      <c r="Q21" s="4">
        <f t="shared" si="2"/>
        <v>0</v>
      </c>
      <c r="R21" s="17"/>
      <c r="S21" s="4"/>
      <c r="T21" s="4"/>
      <c r="U21" s="5"/>
      <c r="V21" s="4"/>
      <c r="W21" s="4"/>
      <c r="X21" s="5"/>
      <c r="Y21" s="4"/>
      <c r="Z21" s="4"/>
      <c r="AA21" s="4"/>
    </row>
    <row r="22" spans="1:27" x14ac:dyDescent="0.25">
      <c r="A22" s="4"/>
      <c r="B22" s="17">
        <f t="shared" si="5"/>
        <v>127.09329141645006</v>
      </c>
      <c r="C22" s="4"/>
      <c r="D22" s="5"/>
      <c r="E22" s="4"/>
      <c r="F22" s="4"/>
      <c r="G22" s="4"/>
      <c r="H22" s="5"/>
      <c r="I22" s="4"/>
      <c r="J22" s="5"/>
      <c r="K22" s="5"/>
      <c r="L22" s="5"/>
      <c r="M22" s="5"/>
      <c r="N22" s="4"/>
      <c r="O22" s="5"/>
      <c r="P22" s="4"/>
      <c r="Q22" s="4">
        <f t="shared" si="2"/>
        <v>0</v>
      </c>
      <c r="R22" s="17"/>
      <c r="S22" s="4"/>
      <c r="T22" s="4"/>
      <c r="U22" s="5"/>
      <c r="V22" s="4"/>
      <c r="W22" s="4"/>
      <c r="X22" s="5"/>
      <c r="Y22" s="4"/>
      <c r="Z22" s="4"/>
      <c r="AA22" s="4"/>
    </row>
    <row r="23" spans="1:27" x14ac:dyDescent="0.25">
      <c r="A23" s="4"/>
      <c r="B23" s="17">
        <f t="shared" si="5"/>
        <v>114.38396227480506</v>
      </c>
      <c r="C23" s="4"/>
      <c r="D23" s="5"/>
      <c r="E23" s="4"/>
      <c r="F23" s="4"/>
      <c r="G23" s="4"/>
      <c r="H23" s="5"/>
      <c r="I23" s="4"/>
      <c r="J23" s="5"/>
      <c r="K23" s="5"/>
      <c r="L23" s="5"/>
      <c r="M23" s="5"/>
      <c r="N23" s="4"/>
      <c r="O23" s="5"/>
      <c r="P23" s="4"/>
      <c r="Q23" s="4">
        <f t="shared" si="2"/>
        <v>0</v>
      </c>
      <c r="R23" s="17"/>
      <c r="S23" s="4"/>
      <c r="T23" s="4"/>
      <c r="U23" s="5"/>
      <c r="V23" s="4"/>
      <c r="W23" s="4"/>
      <c r="X23" s="5"/>
      <c r="Y23" s="4"/>
      <c r="Z23" s="4"/>
      <c r="AA23" s="4"/>
    </row>
    <row r="24" spans="1:27" x14ac:dyDescent="0.25">
      <c r="A24" s="4"/>
      <c r="B24" s="17">
        <f t="shared" si="5"/>
        <v>102.94556604732455</v>
      </c>
      <c r="C24" s="4"/>
      <c r="D24" s="5"/>
      <c r="E24" s="4"/>
      <c r="F24" s="4"/>
      <c r="G24" s="4"/>
      <c r="H24" s="5"/>
      <c r="I24" s="4"/>
      <c r="J24" s="5"/>
      <c r="K24" s="5"/>
      <c r="L24" s="18" t="s">
        <v>88</v>
      </c>
      <c r="M24" s="5"/>
      <c r="N24" s="4"/>
      <c r="O24" s="5"/>
      <c r="P24" s="4"/>
      <c r="Q24" s="4"/>
      <c r="R24" s="17"/>
      <c r="S24" s="4"/>
      <c r="T24" s="4"/>
      <c r="U24" s="5"/>
      <c r="V24" s="4"/>
      <c r="W24" s="4"/>
      <c r="X24" s="5"/>
      <c r="Y24" s="4"/>
      <c r="Z24" s="4"/>
      <c r="AA24" s="4"/>
    </row>
    <row r="25" spans="1:27" x14ac:dyDescent="0.25">
      <c r="A25" s="4"/>
      <c r="B25" s="17">
        <f t="shared" si="5"/>
        <v>92.651009442592098</v>
      </c>
      <c r="C25" s="4"/>
      <c r="D25" s="5"/>
      <c r="E25" s="4"/>
      <c r="F25" s="4"/>
      <c r="G25" s="4"/>
      <c r="H25" s="5"/>
      <c r="I25" s="4"/>
      <c r="J25" s="5"/>
      <c r="K25" s="5"/>
      <c r="L25" s="18" t="s">
        <v>89</v>
      </c>
      <c r="M25" s="5"/>
      <c r="N25" s="4"/>
      <c r="O25" s="5"/>
      <c r="P25" s="4"/>
      <c r="Q25" s="4"/>
      <c r="R25" s="17"/>
      <c r="S25" s="4"/>
      <c r="T25" s="4"/>
      <c r="U25" s="5"/>
      <c r="V25" s="4"/>
      <c r="W25" s="4"/>
      <c r="X25" s="5"/>
      <c r="Y25" s="4"/>
      <c r="Z25" s="4"/>
      <c r="AA25" s="4"/>
    </row>
    <row r="26" spans="1:27" x14ac:dyDescent="0.25">
      <c r="A26" s="4"/>
      <c r="B26" s="17">
        <f t="shared" si="5"/>
        <v>83.385908498332896</v>
      </c>
      <c r="C26" s="4"/>
      <c r="D26" s="5"/>
      <c r="E26" s="4"/>
      <c r="F26" s="4"/>
      <c r="G26" s="4"/>
      <c r="H26" s="5"/>
      <c r="I26" s="4"/>
      <c r="J26" s="5"/>
      <c r="K26" s="5"/>
      <c r="L26" s="11" t="s">
        <v>247</v>
      </c>
      <c r="M26" s="5"/>
      <c r="N26" s="4"/>
      <c r="O26" s="4"/>
      <c r="P26" s="4"/>
      <c r="Q26" s="4"/>
      <c r="R26" s="5"/>
      <c r="S26" s="4"/>
      <c r="T26" s="4"/>
      <c r="U26" s="5"/>
      <c r="V26" s="4"/>
      <c r="W26" s="4"/>
      <c r="X26" s="5"/>
      <c r="Y26" s="4"/>
      <c r="Z26" s="4"/>
      <c r="AA26" s="4"/>
    </row>
    <row r="27" spans="1:27" x14ac:dyDescent="0.25">
      <c r="A27" s="4"/>
      <c r="B27" s="17"/>
      <c r="C27" s="4"/>
      <c r="D27" s="5"/>
      <c r="E27" s="4"/>
      <c r="F27" s="4"/>
      <c r="G27" s="4"/>
      <c r="H27" s="5"/>
      <c r="I27" s="4"/>
      <c r="J27" s="5"/>
      <c r="K27" s="5"/>
      <c r="L27" s="5"/>
      <c r="M27" s="4"/>
      <c r="N27" s="4"/>
      <c r="O27" s="4"/>
      <c r="P27" s="4"/>
      <c r="Q27" s="4"/>
      <c r="R27" s="5"/>
      <c r="S27" s="4"/>
      <c r="T27" s="4"/>
      <c r="U27" s="5"/>
      <c r="V27" s="4"/>
      <c r="W27" s="4"/>
      <c r="X27" s="5"/>
      <c r="Y27" s="4"/>
      <c r="Z27" s="4"/>
      <c r="AA27" s="4"/>
    </row>
    <row r="28" spans="1:27" x14ac:dyDescent="0.25">
      <c r="A28" s="4"/>
      <c r="B28" s="17"/>
      <c r="C28" s="4"/>
      <c r="D28" s="5"/>
      <c r="E28" s="4"/>
      <c r="F28" s="4"/>
      <c r="G28" s="4"/>
      <c r="H28" s="5"/>
      <c r="I28" s="4"/>
      <c r="J28" s="5"/>
      <c r="K28" s="5"/>
      <c r="L28" s="5"/>
      <c r="M28" s="4"/>
      <c r="N28" s="4"/>
      <c r="O28" s="4"/>
      <c r="P28" s="4"/>
      <c r="Q28" s="4"/>
      <c r="R28" s="5"/>
      <c r="S28" s="4"/>
      <c r="T28" s="4"/>
      <c r="U28" s="4"/>
      <c r="V28" s="4"/>
      <c r="W28" s="4"/>
      <c r="X28" s="5"/>
      <c r="Y28" s="4"/>
      <c r="Z28" s="4"/>
      <c r="AA28" s="4"/>
    </row>
    <row r="29" spans="1:27" x14ac:dyDescent="0.25">
      <c r="A29" s="4"/>
      <c r="B29" s="17"/>
      <c r="C29" s="4"/>
      <c r="D29" s="5"/>
      <c r="E29" s="4"/>
      <c r="F29" s="4"/>
      <c r="G29" s="4"/>
      <c r="H29" s="5"/>
      <c r="I29" s="4"/>
      <c r="J29" s="5"/>
      <c r="K29" s="5"/>
      <c r="L29" s="5"/>
      <c r="M29" s="4"/>
      <c r="N29" s="4"/>
      <c r="O29" s="4"/>
      <c r="P29" s="4"/>
      <c r="Q29" s="4"/>
      <c r="R29" s="5"/>
      <c r="S29" s="4"/>
      <c r="T29" s="4"/>
      <c r="U29" s="4"/>
      <c r="V29" s="4"/>
      <c r="W29" s="4"/>
      <c r="X29" s="5"/>
      <c r="Y29" s="4"/>
      <c r="Z29" s="4"/>
      <c r="AA29" s="4"/>
    </row>
    <row r="30" spans="1:27" x14ac:dyDescent="0.25">
      <c r="A30" s="4"/>
      <c r="B30" s="17"/>
      <c r="C30" s="4"/>
      <c r="D30" t="s">
        <v>84</v>
      </c>
      <c r="E30" s="4"/>
      <c r="F30" s="4"/>
      <c r="G30" s="4"/>
      <c r="H30" s="5"/>
      <c r="I30" s="4"/>
      <c r="J30" s="5"/>
      <c r="K30" s="5"/>
      <c r="L30" s="5"/>
      <c r="M30" s="4"/>
      <c r="N30" s="4"/>
      <c r="O30" s="4"/>
      <c r="P30" s="22"/>
      <c r="Q30" s="22" t="s">
        <v>91</v>
      </c>
      <c r="R30" s="23"/>
      <c r="S30" s="4"/>
      <c r="T30" s="4"/>
      <c r="U30" s="4"/>
      <c r="V30" s="4"/>
      <c r="W30" s="4"/>
      <c r="X30" s="5"/>
      <c r="Y30" s="4"/>
      <c r="Z30" s="4"/>
      <c r="AA30" s="4"/>
    </row>
    <row r="31" spans="1:27" x14ac:dyDescent="0.25">
      <c r="A31" s="11" t="s">
        <v>95</v>
      </c>
      <c r="B31" s="17"/>
      <c r="C31" s="4"/>
      <c r="D31" s="5"/>
      <c r="E31" s="4"/>
      <c r="F31" s="4"/>
      <c r="G31" s="4"/>
      <c r="H31" s="5"/>
      <c r="I31" s="4"/>
      <c r="J31" s="5"/>
      <c r="K31" s="5"/>
      <c r="L31" s="5"/>
      <c r="M31" s="4"/>
      <c r="N31" s="4"/>
      <c r="O31" s="4"/>
      <c r="P31" t="s">
        <v>82</v>
      </c>
      <c r="Q31" s="4"/>
      <c r="R31" s="5"/>
      <c r="S31" s="4"/>
      <c r="T31" s="4"/>
      <c r="U31" s="4"/>
      <c r="V31" s="4"/>
      <c r="W31" s="4"/>
      <c r="X31" s="5"/>
      <c r="Y31" s="4"/>
      <c r="Z31" s="4"/>
      <c r="AA31" s="4"/>
    </row>
    <row r="32" spans="1:27" x14ac:dyDescent="0.25">
      <c r="A32" s="4"/>
      <c r="B32" s="17"/>
      <c r="C32" s="4"/>
      <c r="D32" s="5"/>
      <c r="E32" s="4"/>
      <c r="F32" s="4"/>
      <c r="G32" s="4"/>
      <c r="H32" s="5"/>
      <c r="I32" s="4"/>
      <c r="J32" s="5"/>
      <c r="K32" s="5"/>
      <c r="L32" s="5"/>
      <c r="M32" s="4"/>
      <c r="N32" s="4"/>
      <c r="O32" s="4"/>
      <c r="P32" s="4"/>
      <c r="Q32" s="4"/>
      <c r="R32" s="5"/>
      <c r="S32" s="4"/>
      <c r="T32" s="4"/>
      <c r="U32" s="4"/>
      <c r="V32" s="4"/>
      <c r="W32" s="4"/>
      <c r="X32" s="5"/>
      <c r="Y32" s="4"/>
      <c r="Z32" s="4"/>
      <c r="AA32" s="4"/>
    </row>
    <row r="33" spans="1:27" x14ac:dyDescent="0.25">
      <c r="A33" s="4"/>
      <c r="B33" t="s">
        <v>71</v>
      </c>
      <c r="C33" t="s">
        <v>72</v>
      </c>
      <c r="D33" t="s">
        <v>73</v>
      </c>
      <c r="E33" t="s">
        <v>37</v>
      </c>
      <c r="F33" t="s">
        <v>74</v>
      </c>
      <c r="G33" s="4" t="s">
        <v>92</v>
      </c>
      <c r="H33" t="s">
        <v>76</v>
      </c>
      <c r="I33" t="s">
        <v>7</v>
      </c>
      <c r="J33" t="s">
        <v>9</v>
      </c>
      <c r="K33" s="5"/>
      <c r="L33" s="5"/>
      <c r="M33" t="s">
        <v>71</v>
      </c>
      <c r="N33" t="s">
        <v>72</v>
      </c>
      <c r="O33" t="s">
        <v>73</v>
      </c>
      <c r="P33" t="s">
        <v>37</v>
      </c>
      <c r="Q33" t="s">
        <v>74</v>
      </c>
      <c r="R33" s="4" t="s">
        <v>92</v>
      </c>
      <c r="S33" t="s">
        <v>76</v>
      </c>
      <c r="T33" t="s">
        <v>7</v>
      </c>
      <c r="U33" t="s">
        <v>9</v>
      </c>
      <c r="V33" s="4"/>
      <c r="W33" s="4"/>
      <c r="X33" s="4"/>
      <c r="Y33" s="4"/>
      <c r="Z33" s="4"/>
      <c r="AA33" s="4"/>
    </row>
    <row r="34" spans="1:27" x14ac:dyDescent="0.25">
      <c r="B34" s="6">
        <v>1000</v>
      </c>
      <c r="C34" s="4">
        <v>1</v>
      </c>
      <c r="D34" s="5" t="s">
        <v>55</v>
      </c>
      <c r="E34" s="4">
        <v>3</v>
      </c>
      <c r="F34" s="4">
        <f>E34*E34*E34-60*E34*E34+900*E34</f>
        <v>2187</v>
      </c>
      <c r="G34" s="4">
        <f>2299-F34</f>
        <v>112</v>
      </c>
      <c r="H34" s="17">
        <f>EXP(-1*G34/B34)</f>
        <v>0.89404425750035721</v>
      </c>
      <c r="I34" s="4" t="s">
        <v>75</v>
      </c>
      <c r="J34" s="5" t="s">
        <v>55</v>
      </c>
      <c r="K34" s="5"/>
      <c r="L34" s="5"/>
      <c r="M34" s="4">
        <v>500</v>
      </c>
      <c r="N34" s="4">
        <v>1</v>
      </c>
      <c r="O34" s="5" t="s">
        <v>55</v>
      </c>
      <c r="P34" s="4">
        <v>3</v>
      </c>
      <c r="Q34" s="4">
        <f>P34*P34*P34-60*P34*P34+900*P34</f>
        <v>2187</v>
      </c>
      <c r="R34" s="4">
        <f>2299-Q34</f>
        <v>112</v>
      </c>
      <c r="S34" s="17">
        <f>EXP(-1*R34/M34)</f>
        <v>0.79931513436936508</v>
      </c>
      <c r="T34" s="4" t="s">
        <v>75</v>
      </c>
      <c r="U34" s="5" t="s">
        <v>55</v>
      </c>
    </row>
    <row r="35" spans="1:27" x14ac:dyDescent="0.25">
      <c r="B35" s="6">
        <v>1000</v>
      </c>
      <c r="C35" s="4">
        <v>2</v>
      </c>
      <c r="D35" s="5" t="s">
        <v>48</v>
      </c>
      <c r="E35" s="4">
        <v>11</v>
      </c>
      <c r="F35" s="4">
        <f t="shared" ref="F35:F53" si="7">E35*E35*E35-60*E35*E35+900*E35</f>
        <v>3971</v>
      </c>
      <c r="G35" s="4">
        <f>F34-F35</f>
        <v>-1784</v>
      </c>
      <c r="H35" s="17"/>
      <c r="I35" s="4" t="s">
        <v>75</v>
      </c>
      <c r="J35" s="5" t="s">
        <v>48</v>
      </c>
      <c r="K35" s="5"/>
      <c r="L35" s="5"/>
      <c r="M35" s="17">
        <f>0.25*M34</f>
        <v>125</v>
      </c>
      <c r="N35" s="4">
        <v>3</v>
      </c>
      <c r="O35" s="5" t="s">
        <v>78</v>
      </c>
      <c r="P35" s="4">
        <v>7</v>
      </c>
      <c r="Q35" s="6">
        <f t="shared" ref="Q35:Q40" si="8">P35*P35*P35-60*P35*P35+900*P35</f>
        <v>3703</v>
      </c>
      <c r="R35" s="4">
        <f t="shared" ref="R35:R36" si="9">Q34-Q35</f>
        <v>-1516</v>
      </c>
      <c r="S35" s="17"/>
      <c r="T35" s="5" t="s">
        <v>75</v>
      </c>
      <c r="U35" s="5" t="s">
        <v>78</v>
      </c>
    </row>
    <row r="36" spans="1:27" x14ac:dyDescent="0.25">
      <c r="B36" s="6">
        <v>1000</v>
      </c>
      <c r="C36" s="4">
        <v>3</v>
      </c>
      <c r="D36" s="5" t="s">
        <v>58</v>
      </c>
      <c r="E36" s="4">
        <v>15</v>
      </c>
      <c r="F36" s="4">
        <f t="shared" si="7"/>
        <v>3375</v>
      </c>
      <c r="G36" s="4">
        <f>F35-F36</f>
        <v>596</v>
      </c>
      <c r="H36" s="17">
        <f>EXP(-1*G36/B36)</f>
        <v>0.55101127899134072</v>
      </c>
      <c r="I36" s="4" t="s">
        <v>75</v>
      </c>
      <c r="J36" s="5" t="s">
        <v>58</v>
      </c>
      <c r="K36" s="5"/>
      <c r="L36" s="5"/>
      <c r="M36" s="17">
        <f>0.25*M35</f>
        <v>31.25</v>
      </c>
      <c r="N36" s="6">
        <v>5</v>
      </c>
      <c r="O36" s="5" t="s">
        <v>54</v>
      </c>
      <c r="P36" s="4">
        <v>6</v>
      </c>
      <c r="Q36" s="4">
        <f t="shared" si="8"/>
        <v>3456</v>
      </c>
      <c r="R36" s="4">
        <f t="shared" si="9"/>
        <v>247</v>
      </c>
      <c r="S36" s="17">
        <f t="shared" ref="S36:S38" si="10">EXP(-1*R36/M36)</f>
        <v>3.6926352829492939E-4</v>
      </c>
      <c r="T36" s="4" t="s">
        <v>77</v>
      </c>
      <c r="U36" s="5" t="s">
        <v>78</v>
      </c>
    </row>
    <row r="37" spans="1:27" x14ac:dyDescent="0.25">
      <c r="B37" s="6">
        <v>1000</v>
      </c>
      <c r="C37" s="4">
        <v>4</v>
      </c>
      <c r="D37" s="5" t="s">
        <v>61</v>
      </c>
      <c r="E37" s="4">
        <v>13</v>
      </c>
      <c r="F37" s="4">
        <f t="shared" si="7"/>
        <v>3757</v>
      </c>
      <c r="G37" s="4">
        <f>F36-F37</f>
        <v>-382</v>
      </c>
      <c r="H37" s="17"/>
      <c r="I37" s="4" t="s">
        <v>75</v>
      </c>
      <c r="J37" s="5" t="s">
        <v>61</v>
      </c>
      <c r="K37" s="5"/>
      <c r="L37" s="5"/>
      <c r="M37" s="17">
        <f t="shared" ref="M37:M41" si="11">0.25*M36</f>
        <v>7.8125</v>
      </c>
      <c r="N37" s="6">
        <v>2</v>
      </c>
      <c r="O37" s="5" t="s">
        <v>58</v>
      </c>
      <c r="P37" s="4">
        <v>15</v>
      </c>
      <c r="Q37" s="4">
        <f t="shared" si="8"/>
        <v>3375</v>
      </c>
      <c r="R37" s="4">
        <f>Q35-Q37</f>
        <v>328</v>
      </c>
      <c r="S37" s="17">
        <f t="shared" si="10"/>
        <v>5.8422545001296786E-19</v>
      </c>
      <c r="T37" s="4" t="s">
        <v>77</v>
      </c>
      <c r="U37" s="5" t="s">
        <v>78</v>
      </c>
    </row>
    <row r="38" spans="1:27" x14ac:dyDescent="0.25">
      <c r="B38" s="6">
        <v>1000</v>
      </c>
      <c r="C38" s="4">
        <v>5</v>
      </c>
      <c r="D38" s="5" t="s">
        <v>44</v>
      </c>
      <c r="E38" s="4">
        <v>12</v>
      </c>
      <c r="F38" s="4">
        <f t="shared" si="7"/>
        <v>3888</v>
      </c>
      <c r="G38" s="4">
        <f>F37-F38</f>
        <v>-131</v>
      </c>
      <c r="H38" s="17"/>
      <c r="I38" s="4" t="s">
        <v>75</v>
      </c>
      <c r="J38" s="5" t="s">
        <v>44</v>
      </c>
      <c r="K38" s="5"/>
      <c r="L38" s="5"/>
      <c r="M38" s="17">
        <f t="shared" si="11"/>
        <v>1.953125</v>
      </c>
      <c r="N38" s="6">
        <v>4</v>
      </c>
      <c r="O38" s="5" t="s">
        <v>66</v>
      </c>
      <c r="P38" s="4">
        <v>5</v>
      </c>
      <c r="Q38" s="4">
        <f t="shared" si="8"/>
        <v>3125</v>
      </c>
      <c r="R38" s="4">
        <f>Q35-Q38</f>
        <v>578</v>
      </c>
      <c r="S38" s="17">
        <f t="shared" si="10"/>
        <v>2.9965960552933627E-129</v>
      </c>
      <c r="T38" s="4" t="s">
        <v>77</v>
      </c>
      <c r="U38" s="5" t="s">
        <v>78</v>
      </c>
    </row>
    <row r="39" spans="1:27" x14ac:dyDescent="0.25">
      <c r="B39" s="4">
        <v>900</v>
      </c>
      <c r="C39" s="4">
        <v>1</v>
      </c>
      <c r="D39" s="5" t="s">
        <v>94</v>
      </c>
      <c r="E39" s="4">
        <v>28</v>
      </c>
      <c r="F39" s="4">
        <f t="shared" si="7"/>
        <v>112</v>
      </c>
      <c r="G39" s="4">
        <f>F38-F39</f>
        <v>3776</v>
      </c>
      <c r="H39" s="17">
        <f t="shared" ref="H39:H41" si="12">EXP(-1*G39/B39)</f>
        <v>1.5062372152689166E-2</v>
      </c>
      <c r="I39" s="4" t="s">
        <v>77</v>
      </c>
      <c r="J39" s="5" t="s">
        <v>44</v>
      </c>
      <c r="K39" s="5"/>
      <c r="L39" s="5"/>
      <c r="M39" s="17">
        <f t="shared" si="11"/>
        <v>0.48828125</v>
      </c>
      <c r="N39" s="6">
        <v>3</v>
      </c>
      <c r="O39" s="5" t="s">
        <v>55</v>
      </c>
      <c r="P39" s="4">
        <v>3</v>
      </c>
      <c r="Q39" s="4">
        <f t="shared" si="8"/>
        <v>2187</v>
      </c>
      <c r="R39" s="4">
        <f>Q35-Q39</f>
        <v>1516</v>
      </c>
      <c r="S39" s="17">
        <f t="shared" ref="S39:S40" si="13">EXP(-1*R39/M39)</f>
        <v>0</v>
      </c>
      <c r="T39" s="4" t="s">
        <v>77</v>
      </c>
      <c r="U39" s="5" t="s">
        <v>78</v>
      </c>
    </row>
    <row r="40" spans="1:27" x14ac:dyDescent="0.25">
      <c r="B40" s="4">
        <v>900</v>
      </c>
      <c r="C40" s="4">
        <v>2</v>
      </c>
      <c r="D40" s="5" t="s">
        <v>41</v>
      </c>
      <c r="E40" s="4">
        <v>4</v>
      </c>
      <c r="F40" s="4">
        <f t="shared" si="7"/>
        <v>2704</v>
      </c>
      <c r="G40" s="4">
        <f>F38-F40</f>
        <v>1184</v>
      </c>
      <c r="H40" s="17">
        <f t="shared" si="12"/>
        <v>0.26832521226098838</v>
      </c>
      <c r="I40" s="4" t="s">
        <v>77</v>
      </c>
      <c r="J40" s="5" t="s">
        <v>44</v>
      </c>
      <c r="K40" s="5"/>
      <c r="L40" s="5"/>
      <c r="M40" s="17">
        <f t="shared" si="11"/>
        <v>0.1220703125</v>
      </c>
      <c r="N40" s="6">
        <v>1</v>
      </c>
      <c r="O40" s="5" t="s">
        <v>81</v>
      </c>
      <c r="P40" s="4">
        <v>23</v>
      </c>
      <c r="Q40" s="14">
        <f t="shared" si="8"/>
        <v>1127</v>
      </c>
      <c r="R40" s="4">
        <f>Q35-Q40</f>
        <v>2576</v>
      </c>
      <c r="S40" s="17">
        <f t="shared" si="13"/>
        <v>0</v>
      </c>
      <c r="T40" s="4" t="s">
        <v>77</v>
      </c>
      <c r="U40" s="5" t="s">
        <v>78</v>
      </c>
    </row>
    <row r="41" spans="1:27" x14ac:dyDescent="0.25">
      <c r="B41" s="4">
        <v>900</v>
      </c>
      <c r="C41" s="4">
        <v>3</v>
      </c>
      <c r="D41" s="5" t="s">
        <v>40</v>
      </c>
      <c r="E41" s="4">
        <v>8</v>
      </c>
      <c r="F41" s="4">
        <f t="shared" si="7"/>
        <v>3872</v>
      </c>
      <c r="G41" s="4">
        <f>F38-F41</f>
        <v>16</v>
      </c>
      <c r="H41" s="17">
        <f t="shared" si="12"/>
        <v>0.98237931461817762</v>
      </c>
      <c r="I41" s="4" t="s">
        <v>75</v>
      </c>
      <c r="J41" s="5" t="s">
        <v>40</v>
      </c>
      <c r="K41" s="5"/>
      <c r="L41" s="5"/>
      <c r="M41" s="17">
        <f t="shared" si="11"/>
        <v>3.0517578125E-2</v>
      </c>
      <c r="N41" s="4"/>
      <c r="O41" s="5"/>
      <c r="P41" s="4"/>
      <c r="Q41" s="4"/>
      <c r="R41" s="4"/>
      <c r="S41" s="17"/>
      <c r="T41" s="4"/>
      <c r="U41" s="5"/>
    </row>
    <row r="42" spans="1:27" x14ac:dyDescent="0.25">
      <c r="B42" s="4">
        <v>900</v>
      </c>
      <c r="C42" s="4">
        <v>4</v>
      </c>
      <c r="D42" s="5" t="s">
        <v>45</v>
      </c>
      <c r="E42" s="4">
        <v>10</v>
      </c>
      <c r="F42" s="6">
        <f t="shared" si="7"/>
        <v>4000</v>
      </c>
      <c r="G42" s="4">
        <f>F41-F42</f>
        <v>-128</v>
      </c>
      <c r="H42" s="17"/>
      <c r="I42" s="4" t="s">
        <v>75</v>
      </c>
      <c r="J42" s="34" t="s">
        <v>45</v>
      </c>
      <c r="K42" s="5"/>
      <c r="L42" s="5"/>
      <c r="M42" s="17"/>
      <c r="N42" s="4"/>
      <c r="O42" s="5"/>
      <c r="P42" s="4"/>
      <c r="Q42" s="4"/>
      <c r="R42" s="4"/>
      <c r="S42" s="17"/>
      <c r="T42" s="4"/>
      <c r="U42" s="5"/>
    </row>
    <row r="43" spans="1:27" x14ac:dyDescent="0.25">
      <c r="B43" s="4">
        <v>900</v>
      </c>
      <c r="C43" s="4">
        <v>5</v>
      </c>
      <c r="D43" s="5" t="s">
        <v>48</v>
      </c>
      <c r="E43" s="4">
        <v>11</v>
      </c>
      <c r="F43" s="4">
        <f t="shared" si="7"/>
        <v>3971</v>
      </c>
      <c r="G43" s="4">
        <f>F42-F43</f>
        <v>29</v>
      </c>
      <c r="H43" s="17">
        <f t="shared" ref="H43:H53" si="14">EXP(-1*G43/B43)</f>
        <v>0.96829138230626255</v>
      </c>
      <c r="I43" s="4" t="s">
        <v>75</v>
      </c>
      <c r="J43" s="5" t="s">
        <v>48</v>
      </c>
      <c r="K43" s="5"/>
      <c r="L43" s="5"/>
      <c r="M43" s="17"/>
      <c r="N43" s="4"/>
      <c r="O43" s="5"/>
      <c r="P43" s="4"/>
      <c r="Q43" s="4"/>
      <c r="R43" s="4"/>
      <c r="S43" s="17"/>
      <c r="T43" s="4"/>
      <c r="U43" s="5"/>
    </row>
    <row r="44" spans="1:27" x14ac:dyDescent="0.25">
      <c r="B44" s="4">
        <f>0.9*B43</f>
        <v>810</v>
      </c>
      <c r="C44" s="4">
        <v>1</v>
      </c>
      <c r="D44" s="5" t="s">
        <v>80</v>
      </c>
      <c r="E44" s="4">
        <v>27</v>
      </c>
      <c r="F44" s="4">
        <f t="shared" si="7"/>
        <v>243</v>
      </c>
      <c r="G44" s="4">
        <f>F43-F44</f>
        <v>3728</v>
      </c>
      <c r="H44" s="17">
        <f t="shared" si="14"/>
        <v>1.0027047013082234E-2</v>
      </c>
      <c r="I44" s="4" t="s">
        <v>77</v>
      </c>
      <c r="J44" s="5" t="s">
        <v>48</v>
      </c>
      <c r="K44" s="5"/>
      <c r="L44" s="5"/>
      <c r="M44" s="18" t="s">
        <v>88</v>
      </c>
      <c r="N44" s="4"/>
      <c r="O44" s="5"/>
      <c r="P44" s="4"/>
      <c r="Q44" s="4"/>
      <c r="R44" s="4"/>
      <c r="S44" s="17"/>
      <c r="T44" s="4"/>
      <c r="U44" s="5"/>
    </row>
    <row r="45" spans="1:27" x14ac:dyDescent="0.25">
      <c r="B45" s="4">
        <v>810</v>
      </c>
      <c r="C45" s="4">
        <v>2</v>
      </c>
      <c r="D45" s="5" t="s">
        <v>55</v>
      </c>
      <c r="E45" s="4">
        <v>3</v>
      </c>
      <c r="F45" s="4">
        <f t="shared" si="7"/>
        <v>2187</v>
      </c>
      <c r="G45" s="4">
        <f>F43-F45</f>
        <v>1784</v>
      </c>
      <c r="H45" s="17">
        <f t="shared" si="14"/>
        <v>0.11052990780219099</v>
      </c>
      <c r="I45" s="4" t="s">
        <v>77</v>
      </c>
      <c r="J45" s="5" t="s">
        <v>48</v>
      </c>
      <c r="K45" s="5"/>
      <c r="L45" s="5"/>
      <c r="M45" s="18" t="s">
        <v>89</v>
      </c>
      <c r="N45" s="4"/>
      <c r="O45" s="5"/>
      <c r="P45" s="4"/>
      <c r="Q45" s="4"/>
      <c r="R45" s="4"/>
      <c r="S45" s="17"/>
      <c r="T45" s="4"/>
      <c r="U45" s="5"/>
    </row>
    <row r="46" spans="1:27" x14ac:dyDescent="0.25">
      <c r="B46" s="4">
        <v>810</v>
      </c>
      <c r="C46" s="4">
        <v>3</v>
      </c>
      <c r="D46" s="5" t="s">
        <v>58</v>
      </c>
      <c r="E46" s="4">
        <v>15</v>
      </c>
      <c r="F46" s="4">
        <f t="shared" si="7"/>
        <v>3375</v>
      </c>
      <c r="G46" s="4">
        <f>F43-F46</f>
        <v>596</v>
      </c>
      <c r="H46" s="17">
        <f t="shared" si="14"/>
        <v>0.47912082499270819</v>
      </c>
      <c r="I46" s="4" t="s">
        <v>77</v>
      </c>
      <c r="J46" s="5" t="s">
        <v>48</v>
      </c>
      <c r="K46" s="5"/>
      <c r="L46" s="5"/>
      <c r="M46" s="19"/>
      <c r="O46" s="5"/>
      <c r="P46" s="4"/>
      <c r="Q46" s="4"/>
      <c r="R46" s="4"/>
      <c r="S46" s="17"/>
      <c r="T46" s="4"/>
      <c r="U46" s="5"/>
    </row>
    <row r="47" spans="1:27" x14ac:dyDescent="0.25">
      <c r="B47" s="4">
        <v>810</v>
      </c>
      <c r="C47" s="4">
        <v>4</v>
      </c>
      <c r="D47" s="5" t="s">
        <v>59</v>
      </c>
      <c r="E47" s="4">
        <v>9</v>
      </c>
      <c r="F47" s="4">
        <f t="shared" si="7"/>
        <v>3969</v>
      </c>
      <c r="G47" s="4">
        <f>F43-F47</f>
        <v>2</v>
      </c>
      <c r="H47" s="17">
        <f t="shared" si="14"/>
        <v>0.99753391000598246</v>
      </c>
      <c r="I47" s="4" t="s">
        <v>75</v>
      </c>
      <c r="J47" s="5" t="s">
        <v>59</v>
      </c>
      <c r="K47" s="5"/>
      <c r="L47" s="5"/>
      <c r="M47" s="11" t="s">
        <v>90</v>
      </c>
      <c r="N47" s="4"/>
      <c r="O47" s="5"/>
      <c r="P47" s="4"/>
      <c r="Q47" s="4"/>
      <c r="R47" s="4"/>
      <c r="S47" s="5"/>
      <c r="T47" s="4"/>
      <c r="U47" s="5"/>
    </row>
    <row r="48" spans="1:27" x14ac:dyDescent="0.25">
      <c r="B48" s="4">
        <v>810</v>
      </c>
      <c r="C48" s="4">
        <v>5</v>
      </c>
      <c r="D48" s="5" t="s">
        <v>40</v>
      </c>
      <c r="E48" s="4">
        <v>8</v>
      </c>
      <c r="F48" s="4">
        <f t="shared" si="7"/>
        <v>3872</v>
      </c>
      <c r="G48" s="4">
        <f>F47-F48</f>
        <v>97</v>
      </c>
      <c r="H48" s="17">
        <f t="shared" si="14"/>
        <v>0.88713945645594272</v>
      </c>
      <c r="I48" s="4" t="s">
        <v>75</v>
      </c>
      <c r="J48" s="5" t="s">
        <v>40</v>
      </c>
      <c r="K48" s="5"/>
      <c r="L48" s="5"/>
      <c r="M48" s="17"/>
      <c r="N48" s="4"/>
      <c r="O48" s="5"/>
      <c r="P48" s="4"/>
      <c r="Q48" s="4"/>
      <c r="R48" s="4"/>
      <c r="S48" s="5"/>
      <c r="T48" s="4"/>
      <c r="U48" s="5"/>
    </row>
    <row r="49" spans="1:21" x14ac:dyDescent="0.25">
      <c r="A49" s="4"/>
      <c r="B49" s="4">
        <f>0.9*B48</f>
        <v>729</v>
      </c>
      <c r="C49" s="4">
        <v>1</v>
      </c>
      <c r="D49" s="5" t="s">
        <v>43</v>
      </c>
      <c r="E49" s="4">
        <v>24</v>
      </c>
      <c r="F49" s="4">
        <f t="shared" si="7"/>
        <v>864</v>
      </c>
      <c r="G49" s="4">
        <f>F48-F49</f>
        <v>3008</v>
      </c>
      <c r="H49" s="17">
        <f t="shared" si="14"/>
        <v>1.6144105598611985E-2</v>
      </c>
      <c r="I49" s="4" t="s">
        <v>77</v>
      </c>
      <c r="J49" s="5" t="s">
        <v>40</v>
      </c>
      <c r="K49" s="5"/>
      <c r="L49" s="5"/>
      <c r="M49" s="17"/>
      <c r="N49" s="4"/>
      <c r="O49" s="5"/>
      <c r="P49" s="4"/>
      <c r="Q49" s="4"/>
      <c r="R49" s="4"/>
      <c r="S49" s="5"/>
      <c r="T49" s="4"/>
      <c r="U49" s="5"/>
    </row>
    <row r="50" spans="1:21" x14ac:dyDescent="0.25">
      <c r="A50" s="4"/>
      <c r="B50" s="4">
        <v>729</v>
      </c>
      <c r="C50" s="4">
        <v>2</v>
      </c>
      <c r="D50" s="5" t="s">
        <v>39</v>
      </c>
      <c r="E50" s="4">
        <v>0</v>
      </c>
      <c r="F50" s="4">
        <f t="shared" si="7"/>
        <v>0</v>
      </c>
      <c r="G50" s="4">
        <f>F48-F50</f>
        <v>3872</v>
      </c>
      <c r="H50" s="17">
        <f t="shared" si="14"/>
        <v>4.9350846190142801E-3</v>
      </c>
      <c r="I50" s="4" t="s">
        <v>77</v>
      </c>
      <c r="J50" s="5" t="s">
        <v>40</v>
      </c>
      <c r="K50" s="5"/>
      <c r="L50" s="5"/>
      <c r="M50" s="17"/>
      <c r="N50" s="4"/>
      <c r="O50" s="5"/>
      <c r="P50" s="4"/>
      <c r="Q50" s="4"/>
      <c r="R50" s="4"/>
      <c r="S50" s="5"/>
      <c r="T50" s="4"/>
      <c r="U50" s="5"/>
    </row>
    <row r="51" spans="1:21" x14ac:dyDescent="0.25">
      <c r="A51" s="4"/>
      <c r="B51" s="4">
        <v>729</v>
      </c>
      <c r="C51" s="4">
        <v>3</v>
      </c>
      <c r="D51" s="5" t="s">
        <v>44</v>
      </c>
      <c r="E51" s="4">
        <v>12</v>
      </c>
      <c r="F51" s="4">
        <f t="shared" si="7"/>
        <v>3888</v>
      </c>
      <c r="G51" s="4">
        <f>F48-F51</f>
        <v>-16</v>
      </c>
      <c r="H51" s="17"/>
      <c r="I51" s="4" t="s">
        <v>75</v>
      </c>
      <c r="J51" s="5" t="s">
        <v>44</v>
      </c>
      <c r="K51" s="5"/>
      <c r="L51" s="5"/>
      <c r="M51" s="17"/>
      <c r="N51" s="4"/>
      <c r="O51" s="5"/>
      <c r="P51" s="4"/>
      <c r="Q51" s="4"/>
      <c r="R51" s="4"/>
      <c r="S51" s="5"/>
      <c r="T51" s="4"/>
      <c r="U51" s="5"/>
    </row>
    <row r="52" spans="1:21" x14ac:dyDescent="0.25">
      <c r="A52" s="4"/>
      <c r="B52" s="4">
        <v>729</v>
      </c>
      <c r="C52" s="4">
        <v>4</v>
      </c>
      <c r="D52" s="5" t="s">
        <v>47</v>
      </c>
      <c r="E52" s="4">
        <v>14</v>
      </c>
      <c r="F52" s="4">
        <f t="shared" si="7"/>
        <v>3584</v>
      </c>
      <c r="G52" s="4">
        <f>F51-F52</f>
        <v>304</v>
      </c>
      <c r="H52" s="17">
        <f t="shared" si="14"/>
        <v>0.65901459192725986</v>
      </c>
      <c r="I52" s="4" t="s">
        <v>75</v>
      </c>
      <c r="J52" s="5" t="s">
        <v>47</v>
      </c>
      <c r="K52" s="5"/>
      <c r="L52" s="3"/>
      <c r="M52" s="17"/>
      <c r="N52" s="4"/>
      <c r="O52" s="5"/>
      <c r="P52" s="4"/>
      <c r="Q52" s="4"/>
      <c r="R52" s="4"/>
      <c r="S52" s="5"/>
      <c r="T52" s="4"/>
      <c r="U52" s="5"/>
    </row>
    <row r="53" spans="1:21" x14ac:dyDescent="0.25">
      <c r="A53" s="4"/>
      <c r="B53" s="4">
        <v>729</v>
      </c>
      <c r="C53" s="4">
        <v>5</v>
      </c>
      <c r="D53" s="5" t="s">
        <v>58</v>
      </c>
      <c r="E53" s="4">
        <v>15</v>
      </c>
      <c r="F53" s="4">
        <f t="shared" si="7"/>
        <v>3375</v>
      </c>
      <c r="G53" s="4">
        <f>F52-F53</f>
        <v>209</v>
      </c>
      <c r="H53" s="17">
        <f t="shared" si="14"/>
        <v>0.75074134436019035</v>
      </c>
      <c r="I53" s="4" t="s">
        <v>75</v>
      </c>
      <c r="J53" s="5" t="s">
        <v>58</v>
      </c>
      <c r="K53" s="5"/>
      <c r="L53" s="3"/>
    </row>
    <row r="54" spans="1:21" x14ac:dyDescent="0.25">
      <c r="D54" s="3"/>
      <c r="K54" s="3"/>
      <c r="L54" s="3"/>
    </row>
    <row r="55" spans="1:21" x14ac:dyDescent="0.25">
      <c r="D55" s="3"/>
      <c r="K55" s="3"/>
      <c r="L55" s="3"/>
    </row>
    <row r="56" spans="1:21" x14ac:dyDescent="0.25">
      <c r="A56" s="4"/>
      <c r="B56" s="17"/>
      <c r="C56" s="4"/>
      <c r="D56" t="s">
        <v>246</v>
      </c>
      <c r="E56" s="4"/>
      <c r="F56" s="4"/>
      <c r="G56" s="4"/>
      <c r="H56" s="5"/>
      <c r="I56" s="4"/>
      <c r="J56" s="5"/>
      <c r="K56" s="3"/>
      <c r="L56" s="3"/>
    </row>
    <row r="57" spans="1:21" x14ac:dyDescent="0.25">
      <c r="A57" s="11" t="s">
        <v>95</v>
      </c>
      <c r="B57" s="17"/>
      <c r="C57" s="4"/>
      <c r="D57" s="5"/>
      <c r="E57" s="4"/>
      <c r="F57" s="4"/>
      <c r="G57" s="4"/>
      <c r="H57" s="5"/>
      <c r="I57" s="4"/>
      <c r="J57" s="5"/>
      <c r="K57" s="3"/>
      <c r="L57" s="3"/>
    </row>
    <row r="58" spans="1:21" x14ac:dyDescent="0.25">
      <c r="A58" s="4"/>
      <c r="B58" s="17"/>
      <c r="C58" s="4"/>
      <c r="D58" s="5"/>
      <c r="E58" s="4"/>
      <c r="F58" s="4"/>
      <c r="G58" s="4"/>
      <c r="H58" s="5"/>
      <c r="I58" s="4"/>
      <c r="J58" s="5"/>
      <c r="K58" s="3"/>
      <c r="L58" s="3"/>
    </row>
    <row r="59" spans="1:21" x14ac:dyDescent="0.25">
      <c r="A59" s="4"/>
      <c r="B59" t="s">
        <v>71</v>
      </c>
      <c r="C59" t="s">
        <v>72</v>
      </c>
      <c r="D59" t="s">
        <v>73</v>
      </c>
      <c r="E59" t="s">
        <v>37</v>
      </c>
      <c r="F59" t="s">
        <v>74</v>
      </c>
      <c r="G59" s="4" t="s">
        <v>92</v>
      </c>
      <c r="H59" t="s">
        <v>76</v>
      </c>
      <c r="I59" t="s">
        <v>7</v>
      </c>
      <c r="J59" t="s">
        <v>9</v>
      </c>
      <c r="K59" s="3"/>
      <c r="L59" s="3"/>
    </row>
    <row r="60" spans="1:21" x14ac:dyDescent="0.25">
      <c r="B60" s="6">
        <v>1000</v>
      </c>
      <c r="C60" s="4">
        <v>1</v>
      </c>
      <c r="D60" s="5" t="s">
        <v>55</v>
      </c>
      <c r="E60" s="4">
        <v>3</v>
      </c>
      <c r="F60" s="4">
        <f>E60*E60*E60-60*E60*E60+900*E60</f>
        <v>2187</v>
      </c>
      <c r="G60" s="4">
        <f>2299-F60</f>
        <v>112</v>
      </c>
      <c r="H60" s="17">
        <f>EXP(-1*G60/B60)</f>
        <v>0.89404425750035721</v>
      </c>
      <c r="I60" s="4" t="s">
        <v>75</v>
      </c>
      <c r="J60" s="5" t="s">
        <v>55</v>
      </c>
    </row>
    <row r="61" spans="1:21" x14ac:dyDescent="0.25">
      <c r="B61" s="6">
        <v>1000</v>
      </c>
      <c r="C61" s="4">
        <v>2</v>
      </c>
      <c r="D61" s="5" t="s">
        <v>48</v>
      </c>
      <c r="E61" s="4">
        <v>11</v>
      </c>
      <c r="F61" s="4">
        <f t="shared" ref="F61:F64" si="15">E61*E61*E61-60*E61*E61+900*E61</f>
        <v>3971</v>
      </c>
      <c r="G61" s="4">
        <f>F60-F61</f>
        <v>-1784</v>
      </c>
      <c r="H61" s="17"/>
      <c r="I61" s="4" t="s">
        <v>75</v>
      </c>
      <c r="J61" s="34" t="s">
        <v>48</v>
      </c>
    </row>
    <row r="62" spans="1:21" x14ac:dyDescent="0.25">
      <c r="B62" s="6">
        <v>1000</v>
      </c>
      <c r="C62" s="4">
        <v>3</v>
      </c>
      <c r="D62" s="5" t="s">
        <v>58</v>
      </c>
      <c r="E62" s="4">
        <v>15</v>
      </c>
      <c r="F62" s="4">
        <f t="shared" si="15"/>
        <v>3375</v>
      </c>
      <c r="G62" s="4">
        <f>F61-F62</f>
        <v>596</v>
      </c>
      <c r="H62" s="17">
        <f>EXP(-1*G62/B62)</f>
        <v>0.55101127899134072</v>
      </c>
      <c r="I62" s="4" t="s">
        <v>75</v>
      </c>
      <c r="J62" s="5" t="s">
        <v>58</v>
      </c>
    </row>
    <row r="63" spans="1:21" x14ac:dyDescent="0.25">
      <c r="B63" s="6">
        <v>1000</v>
      </c>
      <c r="C63" s="4">
        <v>4</v>
      </c>
      <c r="D63" s="5" t="s">
        <v>61</v>
      </c>
      <c r="E63" s="4">
        <v>13</v>
      </c>
      <c r="F63" s="4">
        <f t="shared" si="15"/>
        <v>3757</v>
      </c>
      <c r="G63" s="4">
        <f>F62-F63</f>
        <v>-382</v>
      </c>
      <c r="H63" s="17"/>
      <c r="I63" s="4" t="s">
        <v>75</v>
      </c>
      <c r="J63" s="5" t="s">
        <v>61</v>
      </c>
    </row>
    <row r="64" spans="1:21" x14ac:dyDescent="0.25">
      <c r="B64" s="6">
        <v>1000</v>
      </c>
      <c r="C64" s="4">
        <v>5</v>
      </c>
      <c r="D64" s="5" t="s">
        <v>44</v>
      </c>
      <c r="E64" s="4">
        <v>12</v>
      </c>
      <c r="F64" s="4">
        <f t="shared" si="15"/>
        <v>3888</v>
      </c>
      <c r="G64" s="4">
        <f>F63-F64</f>
        <v>-131</v>
      </c>
      <c r="H64" s="17"/>
      <c r="I64" s="4" t="s">
        <v>75</v>
      </c>
      <c r="J64" s="5" t="s">
        <v>44</v>
      </c>
    </row>
    <row r="65" spans="2:10" x14ac:dyDescent="0.25">
      <c r="B65" s="4">
        <v>900</v>
      </c>
      <c r="C65" s="4">
        <v>1</v>
      </c>
      <c r="D65" s="5" t="s">
        <v>80</v>
      </c>
      <c r="E65" s="4">
        <v>27</v>
      </c>
      <c r="F65" s="4">
        <f>E65*E65*E65-60*E65*E65+900*E65</f>
        <v>243</v>
      </c>
      <c r="G65" s="4">
        <f>F61-F65</f>
        <v>3728</v>
      </c>
      <c r="H65" s="17">
        <f>EXP(-1*G65/B65)</f>
        <v>1.5887506676633391E-2</v>
      </c>
      <c r="I65" s="4" t="s">
        <v>77</v>
      </c>
      <c r="J65" s="5" t="s">
        <v>48</v>
      </c>
    </row>
    <row r="66" spans="2:10" x14ac:dyDescent="0.25">
      <c r="B66" s="4">
        <v>900</v>
      </c>
      <c r="C66" s="4">
        <v>2</v>
      </c>
      <c r="D66" s="5" t="s">
        <v>55</v>
      </c>
      <c r="E66" s="4">
        <v>3</v>
      </c>
      <c r="F66" s="4">
        <f>E66*E66*E66-60*E66*E66+900*E66</f>
        <v>2187</v>
      </c>
      <c r="G66" s="4">
        <f>F61-F66</f>
        <v>1784</v>
      </c>
      <c r="H66" s="17">
        <f>EXP(-1*G66/B66)</f>
        <v>0.13776275744284536</v>
      </c>
      <c r="I66" s="4" t="s">
        <v>77</v>
      </c>
      <c r="J66" s="5" t="s">
        <v>48</v>
      </c>
    </row>
    <row r="67" spans="2:10" x14ac:dyDescent="0.25">
      <c r="B67" s="4">
        <v>900</v>
      </c>
      <c r="C67" s="4">
        <v>3</v>
      </c>
      <c r="D67" s="5" t="s">
        <v>58</v>
      </c>
      <c r="E67" s="4">
        <v>15</v>
      </c>
      <c r="F67" s="4">
        <f>E67*E67*E67-60*E67*E67+900*E67</f>
        <v>3375</v>
      </c>
      <c r="G67" s="4">
        <f>F61-F67</f>
        <v>596</v>
      </c>
      <c r="H67" s="17">
        <f t="shared" ref="H67" si="16">EXP(-1*G67/B67)</f>
        <v>0.5157040512019504</v>
      </c>
      <c r="I67" s="4" t="s">
        <v>75</v>
      </c>
      <c r="J67" s="5" t="s">
        <v>58</v>
      </c>
    </row>
    <row r="68" spans="2:10" x14ac:dyDescent="0.25">
      <c r="B68" s="4">
        <v>900</v>
      </c>
      <c r="C68" s="4">
        <v>4</v>
      </c>
      <c r="D68" s="5" t="s">
        <v>59</v>
      </c>
      <c r="E68" s="4">
        <v>9</v>
      </c>
      <c r="F68" s="4">
        <f>E68*E68*E68-60*E68*E68+900*E68</f>
        <v>3969</v>
      </c>
      <c r="G68" s="4">
        <f>F67-F68</f>
        <v>-594</v>
      </c>
      <c r="H68" s="17"/>
      <c r="I68" s="4" t="s">
        <v>75</v>
      </c>
      <c r="J68" s="5" t="s">
        <v>59</v>
      </c>
    </row>
    <row r="69" spans="2:10" x14ac:dyDescent="0.25">
      <c r="B69" s="4">
        <v>900</v>
      </c>
      <c r="C69" s="4">
        <v>5</v>
      </c>
      <c r="D69" s="5" t="s">
        <v>45</v>
      </c>
      <c r="E69" s="4">
        <v>10</v>
      </c>
      <c r="F69" s="6">
        <f>E69*E69*E69-60*E69*E69+900*E69</f>
        <v>4000</v>
      </c>
      <c r="G69" s="4">
        <f>F68-F69</f>
        <v>-31</v>
      </c>
      <c r="H69" s="17"/>
      <c r="I69" s="4" t="s">
        <v>75</v>
      </c>
      <c r="J69" s="34" t="s">
        <v>45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0"/>
  <sheetViews>
    <sheetView workbookViewId="0">
      <selection activeCell="F21" sqref="F21"/>
    </sheetView>
  </sheetViews>
  <sheetFormatPr defaultRowHeight="15" x14ac:dyDescent="0.25"/>
  <cols>
    <col min="2" max="2" width="18.28515625" bestFit="1" customWidth="1"/>
    <col min="3" max="3" width="15.85546875" bestFit="1" customWidth="1"/>
    <col min="4" max="4" width="23.85546875" bestFit="1" customWidth="1"/>
    <col min="5" max="5" width="18.28515625" bestFit="1" customWidth="1"/>
    <col min="9" max="9" width="12.5703125" bestFit="1" customWidth="1"/>
    <col min="14" max="14" width="18.28515625" bestFit="1" customWidth="1"/>
    <col min="16" max="16" width="12" bestFit="1" customWidth="1"/>
  </cols>
  <sheetData>
    <row r="1" spans="1:20" x14ac:dyDescent="0.25">
      <c r="A1" t="s">
        <v>86</v>
      </c>
      <c r="C1" t="s">
        <v>30</v>
      </c>
    </row>
    <row r="3" spans="1:20" ht="21" x14ac:dyDescent="0.25">
      <c r="B3" s="1" t="s">
        <v>1</v>
      </c>
      <c r="C3" s="1">
        <v>1</v>
      </c>
      <c r="D3" s="1">
        <v>2</v>
      </c>
      <c r="E3" s="1">
        <v>3</v>
      </c>
      <c r="F3" s="1">
        <v>4</v>
      </c>
    </row>
    <row r="4" spans="1:20" ht="24" x14ac:dyDescent="0.25">
      <c r="B4" s="1" t="s">
        <v>2</v>
      </c>
      <c r="C4" s="1">
        <v>10</v>
      </c>
      <c r="D4" s="1">
        <v>10</v>
      </c>
      <c r="E4" s="1">
        <v>13</v>
      </c>
      <c r="F4" s="1">
        <v>4</v>
      </c>
    </row>
    <row r="5" spans="1:20" ht="24" x14ac:dyDescent="0.25">
      <c r="B5" s="1" t="s">
        <v>3</v>
      </c>
      <c r="C5" s="1">
        <v>4</v>
      </c>
      <c r="D5" s="1">
        <v>2</v>
      </c>
      <c r="E5" s="1">
        <v>1</v>
      </c>
      <c r="F5" s="1">
        <v>12</v>
      </c>
    </row>
    <row r="6" spans="1:20" ht="24" x14ac:dyDescent="0.45">
      <c r="B6" s="2" t="s">
        <v>4</v>
      </c>
      <c r="C6" s="2">
        <v>14</v>
      </c>
      <c r="D6" s="2">
        <v>12</v>
      </c>
      <c r="E6" s="2">
        <v>1</v>
      </c>
      <c r="F6" s="2">
        <v>12</v>
      </c>
    </row>
    <row r="7" spans="1:20" x14ac:dyDescent="0.25">
      <c r="G7" t="s">
        <v>245</v>
      </c>
    </row>
    <row r="8" spans="1:20" x14ac:dyDescent="0.25">
      <c r="G8" t="s">
        <v>244</v>
      </c>
    </row>
    <row r="9" spans="1:20" x14ac:dyDescent="0.25">
      <c r="B9" t="s">
        <v>5</v>
      </c>
      <c r="C9">
        <v>2143</v>
      </c>
      <c r="I9" t="s">
        <v>82</v>
      </c>
    </row>
    <row r="10" spans="1:20" x14ac:dyDescent="0.25">
      <c r="B10" t="s">
        <v>6</v>
      </c>
      <c r="C10">
        <f>12*8+16*14+12*12+36*1</f>
        <v>500</v>
      </c>
      <c r="D10" s="7" t="s">
        <v>25</v>
      </c>
    </row>
    <row r="11" spans="1:20" x14ac:dyDescent="0.25"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x14ac:dyDescent="0.25"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4" customFormat="1" x14ac:dyDescent="0.25">
      <c r="B13" s="4" t="s">
        <v>71</v>
      </c>
      <c r="C13" s="4" t="s">
        <v>72</v>
      </c>
      <c r="D13" s="4" t="s">
        <v>73</v>
      </c>
      <c r="E13" s="4" t="s">
        <v>6</v>
      </c>
      <c r="F13" s="4" t="s">
        <v>92</v>
      </c>
      <c r="G13" s="4" t="s">
        <v>76</v>
      </c>
      <c r="H13" s="4" t="s">
        <v>7</v>
      </c>
      <c r="I13" s="4" t="s">
        <v>9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4"/>
      <c r="B14" s="4">
        <v>500</v>
      </c>
      <c r="C14" s="5" t="s">
        <v>12</v>
      </c>
      <c r="D14" s="4">
        <v>1243</v>
      </c>
      <c r="E14" s="4">
        <v>480</v>
      </c>
      <c r="F14" s="4">
        <f>E14-C10</f>
        <v>-20</v>
      </c>
      <c r="G14" s="4"/>
      <c r="H14" s="4" t="s">
        <v>75</v>
      </c>
      <c r="I14" s="4">
        <v>1243</v>
      </c>
      <c r="J14" s="4"/>
      <c r="K14" s="14"/>
      <c r="L14" s="25"/>
      <c r="M14" s="14"/>
      <c r="N14" s="14"/>
      <c r="O14" s="14"/>
      <c r="P14" s="14"/>
      <c r="Q14" s="14"/>
      <c r="R14" s="14"/>
      <c r="S14" s="24"/>
      <c r="T14" s="24"/>
    </row>
    <row r="15" spans="1:20" x14ac:dyDescent="0.25">
      <c r="A15" s="4"/>
      <c r="B15" s="17">
        <f>0.9*B14</f>
        <v>450</v>
      </c>
      <c r="C15" s="5" t="s">
        <v>15</v>
      </c>
      <c r="D15" s="6">
        <v>1423</v>
      </c>
      <c r="E15" s="6">
        <v>408</v>
      </c>
      <c r="F15" s="4">
        <f t="shared" ref="F15:F20" si="0">E15-E14</f>
        <v>-72</v>
      </c>
      <c r="G15" s="4"/>
      <c r="H15" s="4" t="s">
        <v>75</v>
      </c>
      <c r="I15" s="6">
        <v>1423</v>
      </c>
      <c r="J15" s="4"/>
      <c r="K15" s="26"/>
      <c r="L15" s="25"/>
      <c r="M15" s="14"/>
      <c r="N15" s="14"/>
      <c r="O15" s="14"/>
      <c r="P15" s="14"/>
      <c r="Q15" s="14"/>
      <c r="R15" s="14"/>
      <c r="S15" s="24"/>
      <c r="T15" s="24"/>
    </row>
    <row r="16" spans="1:20" x14ac:dyDescent="0.25">
      <c r="A16" s="4"/>
      <c r="B16" s="17">
        <f>0.9*B15</f>
        <v>405</v>
      </c>
      <c r="C16" s="5" t="s">
        <v>18</v>
      </c>
      <c r="D16" s="4">
        <v>1432</v>
      </c>
      <c r="E16" s="4">
        <v>554</v>
      </c>
      <c r="F16" s="4">
        <f t="shared" si="0"/>
        <v>146</v>
      </c>
      <c r="G16" s="4">
        <f>EXP(-1*F16/B16)</f>
        <v>0.69733187960749299</v>
      </c>
      <c r="H16" s="4" t="s">
        <v>75</v>
      </c>
      <c r="I16" s="4">
        <v>1432</v>
      </c>
      <c r="J16" s="4"/>
      <c r="K16" s="26"/>
      <c r="L16" s="25"/>
      <c r="M16" s="14"/>
      <c r="N16" s="14"/>
      <c r="O16" s="14"/>
      <c r="P16" s="14"/>
      <c r="Q16" s="14"/>
      <c r="R16" s="14"/>
      <c r="S16" s="24"/>
      <c r="T16" s="24"/>
    </row>
    <row r="17" spans="1:20" x14ac:dyDescent="0.25">
      <c r="A17" s="4"/>
      <c r="B17" s="17">
        <f t="shared" ref="B17:B33" si="1">0.9*B16</f>
        <v>364.5</v>
      </c>
      <c r="C17" s="5" t="s">
        <v>13</v>
      </c>
      <c r="D17" s="4">
        <v>4132</v>
      </c>
      <c r="E17" s="4">
        <v>586</v>
      </c>
      <c r="F17" s="4">
        <f t="shared" si="0"/>
        <v>32</v>
      </c>
      <c r="G17" s="4">
        <f t="shared" ref="G17:G25" si="2">EXP(-1*F17/B17)</f>
        <v>0.91595183717017281</v>
      </c>
      <c r="H17" s="4" t="s">
        <v>75</v>
      </c>
      <c r="I17" s="4">
        <v>4132</v>
      </c>
      <c r="J17" s="4"/>
      <c r="K17" s="26"/>
      <c r="L17" s="25"/>
      <c r="M17" s="14"/>
      <c r="N17" s="14"/>
      <c r="O17" s="14"/>
      <c r="P17" s="14"/>
      <c r="Q17" s="14"/>
      <c r="R17" s="14"/>
      <c r="S17" s="24"/>
      <c r="T17" s="24"/>
    </row>
    <row r="18" spans="1:20" x14ac:dyDescent="0.25">
      <c r="A18" s="4"/>
      <c r="B18" s="17">
        <f t="shared" si="1"/>
        <v>328.05</v>
      </c>
      <c r="C18" s="5" t="s">
        <v>93</v>
      </c>
      <c r="D18" s="4">
        <v>4123</v>
      </c>
      <c r="E18" s="4">
        <v>440</v>
      </c>
      <c r="F18" s="4">
        <f t="shared" si="0"/>
        <v>-146</v>
      </c>
      <c r="G18" s="4"/>
      <c r="H18" s="4" t="s">
        <v>75</v>
      </c>
      <c r="I18" s="4">
        <v>4123</v>
      </c>
      <c r="J18" s="4"/>
      <c r="K18" s="26"/>
      <c r="L18" s="25"/>
      <c r="M18" s="14"/>
      <c r="N18" s="14"/>
      <c r="O18" s="14"/>
      <c r="P18" s="14"/>
      <c r="Q18" s="14"/>
      <c r="R18" s="14"/>
      <c r="S18" s="24"/>
      <c r="T18" s="24"/>
    </row>
    <row r="19" spans="1:20" x14ac:dyDescent="0.25">
      <c r="A19" s="4"/>
      <c r="B19" s="17">
        <f t="shared" si="1"/>
        <v>295.245</v>
      </c>
      <c r="C19" s="5" t="s">
        <v>85</v>
      </c>
      <c r="D19" s="4">
        <v>4213</v>
      </c>
      <c r="E19" s="4">
        <v>436</v>
      </c>
      <c r="F19" s="4">
        <f t="shared" si="0"/>
        <v>-4</v>
      </c>
      <c r="G19" s="4"/>
      <c r="H19" s="4" t="s">
        <v>75</v>
      </c>
      <c r="I19" s="4">
        <v>4213</v>
      </c>
      <c r="J19" s="4"/>
      <c r="K19" s="26"/>
      <c r="L19" s="25"/>
      <c r="M19" s="14"/>
      <c r="N19" s="14"/>
      <c r="O19" s="14"/>
      <c r="P19" s="14"/>
      <c r="Q19" s="14"/>
      <c r="R19" s="14"/>
      <c r="S19" s="24"/>
      <c r="T19" s="24"/>
    </row>
    <row r="20" spans="1:20" x14ac:dyDescent="0.25">
      <c r="A20" s="4"/>
      <c r="B20" s="17">
        <f t="shared" si="1"/>
        <v>265.72050000000002</v>
      </c>
      <c r="C20" s="5" t="s">
        <v>16</v>
      </c>
      <c r="D20" s="4">
        <v>4231</v>
      </c>
      <c r="E20" s="4">
        <v>632</v>
      </c>
      <c r="F20" s="4">
        <f t="shared" si="0"/>
        <v>196</v>
      </c>
      <c r="G20" s="4">
        <f t="shared" si="2"/>
        <v>0.47825215824356815</v>
      </c>
      <c r="H20" s="4" t="s">
        <v>77</v>
      </c>
      <c r="I20" s="4">
        <v>4213</v>
      </c>
      <c r="J20" s="4"/>
      <c r="K20" s="26"/>
      <c r="L20" s="25"/>
      <c r="M20" s="14"/>
      <c r="N20" s="14"/>
      <c r="O20" s="14"/>
      <c r="P20" s="14"/>
      <c r="Q20" s="14"/>
      <c r="R20" s="14"/>
      <c r="S20" s="24"/>
      <c r="T20" s="24"/>
    </row>
    <row r="21" spans="1:20" x14ac:dyDescent="0.25">
      <c r="A21" s="4"/>
      <c r="B21" s="17">
        <f t="shared" si="1"/>
        <v>239.14845000000003</v>
      </c>
      <c r="C21" s="5" t="s">
        <v>19</v>
      </c>
      <c r="D21" s="4">
        <v>2413</v>
      </c>
      <c r="E21" s="4">
        <v>436</v>
      </c>
      <c r="F21" s="4">
        <f>E21-E19</f>
        <v>0</v>
      </c>
      <c r="G21" s="4"/>
      <c r="H21" s="4" t="s">
        <v>75</v>
      </c>
      <c r="I21" s="4">
        <v>2413</v>
      </c>
      <c r="J21" s="4"/>
      <c r="K21" s="26"/>
      <c r="L21" s="25"/>
      <c r="M21" s="14"/>
      <c r="N21" s="14"/>
      <c r="O21" s="14"/>
      <c r="P21" s="14"/>
      <c r="Q21" s="14"/>
      <c r="R21" s="14"/>
      <c r="S21" s="24"/>
      <c r="T21" s="24"/>
    </row>
    <row r="22" spans="1:20" x14ac:dyDescent="0.25">
      <c r="A22" s="4"/>
      <c r="B22" s="17">
        <f t="shared" si="1"/>
        <v>215.23360500000004</v>
      </c>
      <c r="C22" s="5" t="s">
        <v>17</v>
      </c>
      <c r="D22" s="4">
        <v>2143</v>
      </c>
      <c r="E22" s="4">
        <v>500</v>
      </c>
      <c r="F22" s="4">
        <f>E22-E21</f>
        <v>64</v>
      </c>
      <c r="G22" s="4">
        <f t="shared" si="2"/>
        <v>0.74278300010101717</v>
      </c>
      <c r="H22" s="4" t="s">
        <v>75</v>
      </c>
      <c r="I22" s="4">
        <v>2143</v>
      </c>
      <c r="J22" s="4"/>
      <c r="K22" s="26"/>
      <c r="L22" s="25"/>
      <c r="M22" s="14"/>
      <c r="N22" s="14"/>
      <c r="O22" s="14"/>
      <c r="P22" s="14"/>
      <c r="Q22" s="14"/>
      <c r="R22" s="14"/>
      <c r="S22" s="24"/>
      <c r="T22" s="24"/>
    </row>
    <row r="23" spans="1:20" x14ac:dyDescent="0.25">
      <c r="A23" s="4"/>
      <c r="B23" s="17">
        <f t="shared" si="1"/>
        <v>193.71024450000004</v>
      </c>
      <c r="C23" s="5" t="s">
        <v>14</v>
      </c>
      <c r="D23" s="4">
        <v>2134</v>
      </c>
      <c r="E23" s="4">
        <v>652</v>
      </c>
      <c r="F23" s="4">
        <f>E23-E22</f>
        <v>152</v>
      </c>
      <c r="G23" s="4">
        <f t="shared" si="2"/>
        <v>0.45626698988218733</v>
      </c>
      <c r="H23" s="4" t="s">
        <v>77</v>
      </c>
      <c r="I23" s="4">
        <v>2143</v>
      </c>
      <c r="J23" s="4"/>
      <c r="K23" s="26"/>
      <c r="L23" s="25"/>
      <c r="M23" s="14"/>
      <c r="N23" s="14"/>
      <c r="O23" s="14"/>
      <c r="P23" s="14"/>
      <c r="Q23" s="14"/>
      <c r="R23" s="14"/>
      <c r="S23" s="24"/>
      <c r="T23" s="24"/>
    </row>
    <row r="24" spans="1:20" x14ac:dyDescent="0.25">
      <c r="A24" s="4"/>
      <c r="B24" s="17">
        <f t="shared" si="1"/>
        <v>174.33922005000005</v>
      </c>
      <c r="C24" s="5" t="s">
        <v>85</v>
      </c>
      <c r="D24" s="4">
        <v>1243</v>
      </c>
      <c r="E24" s="4">
        <v>480</v>
      </c>
      <c r="F24" s="4">
        <f>E24-E22</f>
        <v>-20</v>
      </c>
      <c r="G24" s="4"/>
      <c r="H24" s="4" t="s">
        <v>75</v>
      </c>
      <c r="I24" s="4">
        <v>1243</v>
      </c>
      <c r="J24" s="4"/>
      <c r="K24" s="26"/>
      <c r="L24" s="25"/>
      <c r="M24" s="14"/>
      <c r="N24" s="14"/>
      <c r="O24" s="14"/>
      <c r="P24" s="14"/>
      <c r="Q24" s="14"/>
      <c r="R24" s="14"/>
      <c r="S24" s="24"/>
      <c r="T24" s="24"/>
    </row>
    <row r="25" spans="1:20" x14ac:dyDescent="0.25">
      <c r="A25" s="4"/>
      <c r="B25" s="17">
        <f t="shared" si="1"/>
        <v>156.90529804500005</v>
      </c>
      <c r="C25" s="5" t="s">
        <v>14</v>
      </c>
      <c r="D25" s="4">
        <v>1234</v>
      </c>
      <c r="E25" s="4">
        <f>14*6+12*18+32+25*12</f>
        <v>632</v>
      </c>
      <c r="F25" s="4">
        <f>E25-E24</f>
        <v>152</v>
      </c>
      <c r="G25" s="4">
        <f t="shared" si="2"/>
        <v>0.37956204435278629</v>
      </c>
      <c r="H25" s="4" t="s">
        <v>77</v>
      </c>
      <c r="I25" s="4">
        <v>1243</v>
      </c>
      <c r="J25" s="4"/>
      <c r="K25" s="26"/>
      <c r="L25" s="25"/>
      <c r="M25" s="14"/>
      <c r="N25" s="14"/>
      <c r="O25" s="14"/>
      <c r="P25" s="14"/>
      <c r="Q25" s="14"/>
      <c r="R25" s="14"/>
      <c r="S25" s="24"/>
      <c r="T25" s="24"/>
    </row>
    <row r="26" spans="1:20" x14ac:dyDescent="0.25">
      <c r="A26" s="4"/>
      <c r="B26" s="17">
        <f t="shared" si="1"/>
        <v>141.21476824050006</v>
      </c>
      <c r="C26" s="5" t="s">
        <v>15</v>
      </c>
      <c r="D26" s="6">
        <v>1423</v>
      </c>
      <c r="E26" s="6">
        <v>408</v>
      </c>
      <c r="F26" s="4">
        <f>E26-E24</f>
        <v>-72</v>
      </c>
      <c r="G26" s="4"/>
      <c r="H26" s="4" t="s">
        <v>75</v>
      </c>
      <c r="I26" s="6">
        <v>1423</v>
      </c>
      <c r="J26" s="4"/>
      <c r="K26" s="26"/>
      <c r="L26" s="25"/>
      <c r="M26" s="14"/>
      <c r="N26" s="14"/>
      <c r="O26" s="14"/>
      <c r="P26" s="14"/>
      <c r="Q26" s="14"/>
      <c r="R26" s="14"/>
      <c r="S26" s="24"/>
      <c r="T26" s="24"/>
    </row>
    <row r="27" spans="1:20" x14ac:dyDescent="0.25">
      <c r="A27" s="4"/>
      <c r="B27" s="17">
        <f t="shared" si="1"/>
        <v>127.09329141645006</v>
      </c>
      <c r="C27" s="5"/>
      <c r="D27" s="4"/>
      <c r="E27" s="4"/>
      <c r="F27" s="4"/>
      <c r="G27" s="4"/>
      <c r="H27" s="4"/>
      <c r="I27" s="4"/>
      <c r="J27" s="4"/>
      <c r="K27" s="26"/>
      <c r="L27" s="25"/>
      <c r="M27" s="14"/>
      <c r="N27" s="14"/>
      <c r="O27" s="14"/>
      <c r="P27" s="14"/>
      <c r="Q27" s="14"/>
      <c r="R27" s="14"/>
      <c r="S27" s="24"/>
      <c r="T27" s="24"/>
    </row>
    <row r="28" spans="1:20" x14ac:dyDescent="0.25">
      <c r="A28" s="4"/>
      <c r="B28" s="17">
        <f t="shared" si="1"/>
        <v>114.38396227480506</v>
      </c>
      <c r="C28" s="5"/>
      <c r="D28" s="4"/>
      <c r="E28" s="4"/>
      <c r="F28" s="4"/>
      <c r="G28" s="4"/>
      <c r="H28" s="4"/>
      <c r="I28" s="4"/>
      <c r="J28" s="4"/>
      <c r="K28" s="26"/>
      <c r="L28" s="25"/>
      <c r="M28" s="14"/>
      <c r="N28" s="14"/>
      <c r="O28" s="14"/>
      <c r="P28" s="14"/>
      <c r="Q28" s="14"/>
      <c r="R28" s="14"/>
      <c r="S28" s="24"/>
      <c r="T28" s="24"/>
    </row>
    <row r="29" spans="1:20" x14ac:dyDescent="0.25">
      <c r="A29" s="4"/>
      <c r="B29" s="17">
        <f t="shared" si="1"/>
        <v>102.94556604732455</v>
      </c>
      <c r="C29" s="5"/>
      <c r="D29" s="4"/>
      <c r="E29" s="4"/>
      <c r="F29" s="4"/>
      <c r="G29" s="4"/>
      <c r="H29" s="4"/>
      <c r="I29" s="4"/>
      <c r="J29" s="4"/>
      <c r="K29" s="26"/>
      <c r="L29" s="25"/>
      <c r="M29" s="14"/>
      <c r="N29" s="14"/>
      <c r="O29" s="14"/>
      <c r="P29" s="14"/>
      <c r="Q29" s="14"/>
      <c r="R29" s="14"/>
      <c r="S29" s="24"/>
      <c r="T29" s="24"/>
    </row>
    <row r="30" spans="1:20" x14ac:dyDescent="0.25">
      <c r="A30" s="4"/>
      <c r="B30" s="17">
        <f t="shared" si="1"/>
        <v>92.651009442592098</v>
      </c>
      <c r="C30" s="5"/>
      <c r="D30" s="4"/>
      <c r="E30" s="4"/>
      <c r="F30" s="4"/>
      <c r="G30" s="4"/>
      <c r="H30" s="4"/>
      <c r="I30" s="4"/>
      <c r="J30" s="4"/>
      <c r="K30" s="26"/>
      <c r="L30" s="25"/>
      <c r="M30" s="14"/>
      <c r="N30" s="14"/>
      <c r="O30" s="14"/>
      <c r="P30" s="14"/>
      <c r="Q30" s="14"/>
      <c r="R30" s="14"/>
      <c r="S30" s="24"/>
      <c r="T30" s="24"/>
    </row>
    <row r="31" spans="1:20" x14ac:dyDescent="0.25">
      <c r="A31" s="4"/>
      <c r="B31" s="17">
        <f t="shared" si="1"/>
        <v>83.385908498332896</v>
      </c>
      <c r="C31" s="5"/>
      <c r="D31" s="4"/>
      <c r="E31" s="4"/>
      <c r="F31" s="4"/>
      <c r="G31" s="4"/>
      <c r="H31" s="4"/>
      <c r="I31" s="4"/>
      <c r="J31" s="4"/>
      <c r="K31" s="26"/>
      <c r="L31" s="25"/>
      <c r="M31" s="14"/>
      <c r="N31" s="14"/>
      <c r="O31" s="14"/>
      <c r="P31" s="14"/>
      <c r="Q31" s="14"/>
      <c r="R31" s="14"/>
      <c r="S31" s="24"/>
      <c r="T31" s="24"/>
    </row>
    <row r="32" spans="1:20" x14ac:dyDescent="0.25">
      <c r="A32" s="4"/>
      <c r="B32" s="17">
        <f t="shared" si="1"/>
        <v>75.047317648499615</v>
      </c>
      <c r="C32" s="5"/>
      <c r="D32" s="4"/>
      <c r="E32" s="4"/>
      <c r="F32" s="4"/>
      <c r="G32" s="4"/>
      <c r="H32" s="4"/>
      <c r="I32" s="4"/>
      <c r="J32" s="4"/>
      <c r="K32" s="26"/>
      <c r="L32" s="25"/>
      <c r="M32" s="14"/>
      <c r="N32" s="14"/>
      <c r="O32" s="14"/>
      <c r="P32" s="14"/>
      <c r="Q32" s="14"/>
      <c r="R32" s="14"/>
      <c r="S32" s="24"/>
      <c r="T32" s="24"/>
    </row>
    <row r="33" spans="1:20" x14ac:dyDescent="0.25">
      <c r="A33" s="4"/>
      <c r="B33" s="17">
        <f t="shared" si="1"/>
        <v>67.54258588364965</v>
      </c>
      <c r="C33" s="5"/>
      <c r="D33" s="4"/>
      <c r="E33" s="4"/>
      <c r="F33" s="4"/>
      <c r="G33" s="4"/>
      <c r="H33" s="4"/>
      <c r="I33" s="4"/>
      <c r="J33" s="4"/>
      <c r="K33" s="26"/>
      <c r="L33" s="25"/>
      <c r="M33" s="14"/>
      <c r="N33" s="14"/>
      <c r="O33" s="14"/>
      <c r="P33" s="14"/>
      <c r="Q33" s="14"/>
      <c r="R33" s="14"/>
      <c r="S33" s="24"/>
      <c r="T33" s="24"/>
    </row>
    <row r="34" spans="1:20" x14ac:dyDescent="0.25">
      <c r="A34" s="4"/>
      <c r="B34" s="4"/>
      <c r="C34" s="5"/>
      <c r="D34" s="4"/>
      <c r="E34" s="4"/>
      <c r="F34" s="4"/>
      <c r="G34" s="4"/>
      <c r="H34" s="4"/>
      <c r="I34" s="4"/>
      <c r="J34" s="4"/>
      <c r="K34" s="26"/>
      <c r="L34" s="25"/>
      <c r="M34" s="14"/>
      <c r="N34" s="14"/>
      <c r="O34" s="14"/>
      <c r="P34" s="14"/>
      <c r="Q34" s="14"/>
      <c r="R34" s="14"/>
      <c r="S34" s="24"/>
      <c r="T34" s="24"/>
    </row>
    <row r="35" spans="1:20" x14ac:dyDescent="0.25">
      <c r="B35" s="4"/>
      <c r="C35" s="4"/>
      <c r="D35" s="4"/>
      <c r="E35" s="4"/>
      <c r="F35" s="4"/>
      <c r="G35" s="4"/>
      <c r="H35" s="4"/>
      <c r="I35" s="4"/>
      <c r="K35" s="26"/>
      <c r="L35" s="24"/>
      <c r="M35" s="24"/>
      <c r="N35" s="24"/>
      <c r="O35" s="24"/>
      <c r="P35" s="24"/>
      <c r="Q35" s="24"/>
      <c r="R35" s="24"/>
      <c r="S35" s="24"/>
      <c r="T35" s="24"/>
    </row>
    <row r="36" spans="1:20" x14ac:dyDescent="0.25">
      <c r="B36" s="4"/>
      <c r="C36" s="4"/>
      <c r="D36" s="4"/>
      <c r="E36" s="4"/>
      <c r="F36" s="4"/>
      <c r="G36" s="4"/>
      <c r="H36" s="4"/>
      <c r="I36" s="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x14ac:dyDescent="0.25">
      <c r="B37" s="4"/>
      <c r="C37" s="4"/>
      <c r="D37" s="4"/>
      <c r="E37" s="4"/>
      <c r="F37" s="4"/>
      <c r="G37" s="4"/>
      <c r="H37" s="4"/>
      <c r="I37" s="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x14ac:dyDescent="0.25">
      <c r="B38" s="4"/>
      <c r="C38" s="4"/>
      <c r="D38" s="4"/>
      <c r="E38" s="4"/>
      <c r="F38" s="4"/>
      <c r="G38" s="4"/>
      <c r="H38" s="4"/>
      <c r="I38" s="4"/>
    </row>
    <row r="39" spans="1:20" x14ac:dyDescent="0.25">
      <c r="B39" s="4"/>
      <c r="C39" s="4"/>
      <c r="D39" s="4"/>
      <c r="E39" s="4"/>
      <c r="F39" s="4"/>
      <c r="G39" s="4"/>
      <c r="H39" s="4"/>
      <c r="I39" s="4"/>
    </row>
    <row r="40" spans="1:20" x14ac:dyDescent="0.25">
      <c r="B40" s="4"/>
      <c r="C40" s="4"/>
      <c r="D40" s="4"/>
      <c r="E40" s="4"/>
      <c r="F40" s="4"/>
      <c r="G40" s="4"/>
      <c r="H40" s="4"/>
      <c r="I40" s="4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6"/>
  <sheetViews>
    <sheetView workbookViewId="0">
      <selection activeCell="H29" sqref="H29"/>
    </sheetView>
  </sheetViews>
  <sheetFormatPr defaultRowHeight="15" x14ac:dyDescent="0.25"/>
  <cols>
    <col min="9" max="9" width="12.5703125" bestFit="1" customWidth="1"/>
  </cols>
  <sheetData>
    <row r="1" spans="1:12" x14ac:dyDescent="0.25">
      <c r="A1" t="s">
        <v>118</v>
      </c>
    </row>
    <row r="2" spans="1:12" x14ac:dyDescent="0.25">
      <c r="A2" s="4"/>
      <c r="B2" s="4"/>
      <c r="C2" s="4"/>
      <c r="D2" s="4"/>
    </row>
    <row r="3" spans="1:12" x14ac:dyDescent="0.25">
      <c r="A3" s="4"/>
      <c r="B3" s="4"/>
      <c r="C3" s="4"/>
      <c r="D3" s="4"/>
    </row>
    <row r="4" spans="1:12" x14ac:dyDescent="0.25">
      <c r="A4" s="4" t="s">
        <v>119</v>
      </c>
      <c r="B4" s="4" t="s">
        <v>120</v>
      </c>
      <c r="C4" s="4" t="s">
        <v>121</v>
      </c>
      <c r="D4" s="4"/>
      <c r="F4" t="s">
        <v>245</v>
      </c>
    </row>
    <row r="5" spans="1:12" x14ac:dyDescent="0.25">
      <c r="A5" s="4">
        <v>1</v>
      </c>
      <c r="B5" s="4">
        <v>4</v>
      </c>
      <c r="C5" s="4">
        <v>11</v>
      </c>
      <c r="D5" s="4"/>
      <c r="F5" t="s">
        <v>244</v>
      </c>
    </row>
    <row r="6" spans="1:12" x14ac:dyDescent="0.25">
      <c r="A6" s="4">
        <v>2</v>
      </c>
      <c r="B6" s="4">
        <v>3</v>
      </c>
      <c r="C6" s="4">
        <v>7</v>
      </c>
      <c r="D6" s="4"/>
      <c r="H6" t="s">
        <v>82</v>
      </c>
    </row>
    <row r="7" spans="1:12" x14ac:dyDescent="0.25">
      <c r="A7" s="4">
        <v>3</v>
      </c>
      <c r="B7" s="4">
        <v>5</v>
      </c>
      <c r="C7" s="4">
        <v>12</v>
      </c>
      <c r="D7" s="4"/>
    </row>
    <row r="9" spans="1:12" x14ac:dyDescent="0.25">
      <c r="A9" t="s">
        <v>122</v>
      </c>
    </row>
    <row r="10" spans="1:12" x14ac:dyDescent="0.25">
      <c r="A10" t="s">
        <v>123</v>
      </c>
    </row>
    <row r="11" spans="1:12" x14ac:dyDescent="0.25">
      <c r="C11" t="s">
        <v>98</v>
      </c>
      <c r="E11" s="3" t="s">
        <v>157</v>
      </c>
      <c r="F11" t="s">
        <v>167</v>
      </c>
    </row>
    <row r="12" spans="1:12" x14ac:dyDescent="0.25">
      <c r="B12" s="4" t="s">
        <v>71</v>
      </c>
      <c r="C12" s="4" t="s">
        <v>72</v>
      </c>
      <c r="D12" s="4" t="s">
        <v>73</v>
      </c>
      <c r="E12" s="4" t="s">
        <v>37</v>
      </c>
      <c r="F12" s="4" t="s">
        <v>92</v>
      </c>
      <c r="G12" s="4" t="s">
        <v>76</v>
      </c>
      <c r="H12" s="4" t="s">
        <v>7</v>
      </c>
      <c r="I12" s="4" t="s">
        <v>9</v>
      </c>
      <c r="J12" s="4"/>
    </row>
    <row r="13" spans="1:12" x14ac:dyDescent="0.25">
      <c r="B13" s="4">
        <v>25</v>
      </c>
      <c r="C13" s="4">
        <v>3</v>
      </c>
      <c r="D13" s="5" t="s">
        <v>153</v>
      </c>
      <c r="E13" s="4">
        <v>12</v>
      </c>
      <c r="F13" s="4">
        <f>24-E13</f>
        <v>12</v>
      </c>
      <c r="G13" s="4">
        <f>EXP(-1*F13/B13)</f>
        <v>0.61878339180614084</v>
      </c>
      <c r="H13" s="4" t="s">
        <v>75</v>
      </c>
      <c r="I13" s="5" t="s">
        <v>153</v>
      </c>
      <c r="J13" s="4"/>
      <c r="K13" s="4"/>
      <c r="L13" s="4"/>
    </row>
    <row r="14" spans="1:12" x14ac:dyDescent="0.25">
      <c r="B14" s="4">
        <f>0.9*B13</f>
        <v>22.5</v>
      </c>
      <c r="C14" s="4">
        <v>1</v>
      </c>
      <c r="D14" s="5" t="s">
        <v>162</v>
      </c>
      <c r="E14" s="4">
        <v>23</v>
      </c>
      <c r="F14" s="4">
        <f>E13-E14</f>
        <v>-11</v>
      </c>
      <c r="G14" s="4"/>
      <c r="H14" s="4" t="s">
        <v>75</v>
      </c>
      <c r="I14" s="5" t="s">
        <v>162</v>
      </c>
      <c r="J14" s="4"/>
      <c r="K14" s="4"/>
      <c r="L14" s="4"/>
    </row>
    <row r="15" spans="1:12" x14ac:dyDescent="0.25">
      <c r="B15" s="4">
        <f t="shared" ref="B15:B22" si="0">0.9*B14</f>
        <v>20.25</v>
      </c>
      <c r="C15" s="4">
        <v>3</v>
      </c>
      <c r="D15" s="5" t="s">
        <v>130</v>
      </c>
      <c r="E15" s="4">
        <v>11</v>
      </c>
      <c r="F15" s="4">
        <f>E14-E15</f>
        <v>12</v>
      </c>
      <c r="G15" s="4">
        <f t="shared" ref="G15:G22" si="1">EXP(-1*F15/B15)</f>
        <v>0.55289200127880256</v>
      </c>
      <c r="H15" s="4" t="s">
        <v>75</v>
      </c>
      <c r="I15" s="5" t="s">
        <v>130</v>
      </c>
      <c r="J15" s="4"/>
      <c r="K15" s="4"/>
      <c r="L15" s="4"/>
    </row>
    <row r="16" spans="1:12" x14ac:dyDescent="0.25">
      <c r="B16" s="4">
        <f t="shared" si="0"/>
        <v>18.225000000000001</v>
      </c>
      <c r="C16" s="4">
        <v>2</v>
      </c>
      <c r="D16" s="5" t="s">
        <v>129</v>
      </c>
      <c r="E16" s="4">
        <v>18</v>
      </c>
      <c r="F16" s="4">
        <f>E15-E16</f>
        <v>-7</v>
      </c>
      <c r="G16" s="4"/>
      <c r="H16" s="4" t="s">
        <v>75</v>
      </c>
      <c r="I16" s="5" t="s">
        <v>129</v>
      </c>
      <c r="J16" s="4"/>
      <c r="K16" s="4"/>
      <c r="L16" s="4"/>
    </row>
    <row r="17" spans="2:12" x14ac:dyDescent="0.25">
      <c r="B17" s="4">
        <f t="shared" si="0"/>
        <v>16.402500000000003</v>
      </c>
      <c r="C17" s="4">
        <v>2</v>
      </c>
      <c r="D17" s="5" t="s">
        <v>131</v>
      </c>
      <c r="E17" s="4">
        <v>25</v>
      </c>
      <c r="F17" s="4">
        <f>E16-E17</f>
        <v>-7</v>
      </c>
      <c r="G17" s="4"/>
      <c r="H17" s="4" t="s">
        <v>75</v>
      </c>
      <c r="I17" s="5" t="s">
        <v>131</v>
      </c>
      <c r="J17" s="4"/>
      <c r="K17" s="4"/>
      <c r="L17" s="4"/>
    </row>
    <row r="18" spans="2:12" x14ac:dyDescent="0.25">
      <c r="B18" s="4">
        <f t="shared" si="0"/>
        <v>14.762250000000003</v>
      </c>
      <c r="C18" s="4">
        <v>1</v>
      </c>
      <c r="D18" s="5" t="s">
        <v>133</v>
      </c>
      <c r="E18" s="4">
        <f>14</f>
        <v>14</v>
      </c>
      <c r="F18" s="4">
        <f>E17-E18</f>
        <v>11</v>
      </c>
      <c r="G18" s="4">
        <f t="shared" si="1"/>
        <v>0.47466600788076646</v>
      </c>
      <c r="H18" s="4" t="s">
        <v>77</v>
      </c>
      <c r="I18" s="5" t="s">
        <v>131</v>
      </c>
      <c r="J18" s="4"/>
      <c r="K18" s="4"/>
      <c r="L18" s="4"/>
    </row>
    <row r="19" spans="2:12" x14ac:dyDescent="0.25">
      <c r="B19" s="4">
        <f t="shared" si="0"/>
        <v>13.286025000000004</v>
      </c>
      <c r="C19" s="4">
        <v>2</v>
      </c>
      <c r="D19" s="30" t="s">
        <v>129</v>
      </c>
      <c r="E19" s="6">
        <v>18</v>
      </c>
      <c r="F19" s="6">
        <f>E17-E19</f>
        <v>7</v>
      </c>
      <c r="G19" s="6">
        <f t="shared" si="1"/>
        <v>0.59045054466105962</v>
      </c>
      <c r="H19" s="6" t="s">
        <v>75</v>
      </c>
      <c r="I19" s="30" t="s">
        <v>129</v>
      </c>
      <c r="J19" s="4"/>
      <c r="K19" s="4"/>
      <c r="L19" s="4"/>
    </row>
    <row r="20" spans="2:12" x14ac:dyDescent="0.25">
      <c r="B20" s="4">
        <f t="shared" si="0"/>
        <v>11.957422500000003</v>
      </c>
      <c r="C20" s="4">
        <v>2</v>
      </c>
      <c r="D20" s="5" t="s">
        <v>131</v>
      </c>
      <c r="E20" s="4">
        <v>25</v>
      </c>
      <c r="F20" s="4">
        <f>E19-E20</f>
        <v>-7</v>
      </c>
      <c r="G20" s="4"/>
      <c r="H20" s="4" t="s">
        <v>75</v>
      </c>
      <c r="I20" s="5" t="s">
        <v>131</v>
      </c>
      <c r="J20" s="4"/>
      <c r="K20" s="4"/>
      <c r="L20" s="4"/>
    </row>
    <row r="21" spans="2:12" x14ac:dyDescent="0.25">
      <c r="B21" s="4">
        <f t="shared" si="0"/>
        <v>10.761680250000003</v>
      </c>
      <c r="C21" s="4">
        <v>1</v>
      </c>
      <c r="D21" s="5" t="s">
        <v>133</v>
      </c>
      <c r="E21" s="4">
        <v>14</v>
      </c>
      <c r="F21" s="4">
        <f>E20-E21</f>
        <v>11</v>
      </c>
      <c r="G21" s="4">
        <f t="shared" si="1"/>
        <v>0.35982221471879156</v>
      </c>
      <c r="H21" s="4" t="s">
        <v>77</v>
      </c>
      <c r="I21" s="5" t="s">
        <v>131</v>
      </c>
      <c r="J21" s="4"/>
      <c r="K21" s="4"/>
      <c r="L21" s="4"/>
    </row>
    <row r="22" spans="2:12" x14ac:dyDescent="0.25">
      <c r="B22" s="4">
        <f t="shared" si="0"/>
        <v>9.6855122250000036</v>
      </c>
      <c r="C22" s="4">
        <v>2</v>
      </c>
      <c r="D22" s="30" t="s">
        <v>129</v>
      </c>
      <c r="E22" s="6">
        <v>18</v>
      </c>
      <c r="F22" s="6">
        <f>E20-E22</f>
        <v>7</v>
      </c>
      <c r="G22" s="6">
        <f t="shared" si="1"/>
        <v>0.48542574824531448</v>
      </c>
      <c r="H22" s="6" t="s">
        <v>77</v>
      </c>
      <c r="I22" s="30" t="s">
        <v>131</v>
      </c>
      <c r="J22" s="4"/>
      <c r="K22" s="4"/>
      <c r="L22" s="4"/>
    </row>
    <row r="23" spans="2:12" x14ac:dyDescent="0.25">
      <c r="B23" s="4"/>
      <c r="C23" s="4"/>
      <c r="D23" s="5"/>
      <c r="E23" s="4"/>
      <c r="F23" s="4"/>
      <c r="G23" s="4"/>
      <c r="H23" s="4"/>
      <c r="I23" s="5"/>
      <c r="J23" s="4"/>
      <c r="K23" s="4"/>
      <c r="L23" s="4"/>
    </row>
    <row r="24" spans="2:12" x14ac:dyDescent="0.25">
      <c r="B24" s="4"/>
      <c r="C24" s="4" t="s">
        <v>177</v>
      </c>
      <c r="D24" s="5"/>
      <c r="F24" s="4"/>
      <c r="G24" s="4"/>
      <c r="H24" s="4"/>
      <c r="I24" s="5"/>
      <c r="J24" s="4"/>
      <c r="K24" s="4"/>
      <c r="L24" s="4"/>
    </row>
    <row r="25" spans="2:12" x14ac:dyDescent="0.25">
      <c r="B25" s="4"/>
      <c r="C25" s="4"/>
      <c r="D25" s="5"/>
      <c r="E25" s="4" t="s">
        <v>250</v>
      </c>
      <c r="F25" s="4"/>
      <c r="G25" s="4"/>
      <c r="H25" s="4"/>
      <c r="I25" s="5"/>
      <c r="J25" s="4"/>
      <c r="K25" s="4"/>
      <c r="L25" s="4"/>
    </row>
    <row r="26" spans="2:12" x14ac:dyDescent="0.25">
      <c r="B26" s="4"/>
      <c r="C26" s="4" t="s">
        <v>178</v>
      </c>
      <c r="D26" s="5"/>
      <c r="E26" s="4"/>
      <c r="F26" s="4"/>
      <c r="G26" s="4"/>
      <c r="H26" s="4"/>
      <c r="I26" s="5"/>
      <c r="J26" s="4"/>
      <c r="K26" s="4"/>
      <c r="L26" s="4"/>
    </row>
    <row r="27" spans="2:12" x14ac:dyDescent="0.25">
      <c r="B27" s="4"/>
      <c r="C27" s="4"/>
      <c r="D27" s="5"/>
      <c r="E27" s="4"/>
      <c r="F27" s="4"/>
      <c r="G27" s="4"/>
      <c r="H27" s="4"/>
      <c r="I27" s="5"/>
      <c r="J27" s="4"/>
      <c r="K27" s="4"/>
      <c r="L27" s="4"/>
    </row>
    <row r="28" spans="2:12" x14ac:dyDescent="0.25">
      <c r="B28" s="4"/>
      <c r="C28" s="4"/>
      <c r="D28" s="5"/>
      <c r="E28" s="4"/>
      <c r="F28" s="4"/>
      <c r="G28" s="4"/>
      <c r="H28" s="4"/>
      <c r="I28" s="5"/>
      <c r="J28" s="4"/>
      <c r="K28" s="4"/>
      <c r="L28" s="4"/>
    </row>
    <row r="29" spans="2:12" x14ac:dyDescent="0.25">
      <c r="B29" s="4"/>
      <c r="C29" s="4"/>
      <c r="D29" s="5"/>
      <c r="E29" s="4"/>
      <c r="F29" s="4"/>
      <c r="G29" s="4"/>
      <c r="H29" s="4"/>
      <c r="I29" s="5"/>
      <c r="J29" s="4"/>
      <c r="K29" s="4"/>
      <c r="L29" s="4"/>
    </row>
    <row r="30" spans="2:12" x14ac:dyDescent="0.25">
      <c r="B30" s="4"/>
      <c r="C30" s="4"/>
      <c r="D30" s="5"/>
      <c r="E30" s="4"/>
      <c r="F30" s="4"/>
      <c r="G30" s="4"/>
      <c r="H30" s="4"/>
      <c r="I30" s="5"/>
      <c r="J30" s="4"/>
      <c r="K30" s="4"/>
      <c r="L30" s="4"/>
    </row>
    <row r="31" spans="2:12" x14ac:dyDescent="0.25">
      <c r="B31" s="4"/>
      <c r="C31" s="4"/>
      <c r="D31" s="5"/>
      <c r="E31" s="4"/>
      <c r="F31" s="4"/>
      <c r="G31" s="4"/>
      <c r="H31" s="4"/>
      <c r="I31" s="5"/>
      <c r="J31" s="4"/>
      <c r="K31" s="4"/>
      <c r="L31" s="4"/>
    </row>
    <row r="32" spans="2:12" x14ac:dyDescent="0.25">
      <c r="B32" s="4"/>
      <c r="C32" s="4"/>
      <c r="D32" s="5"/>
      <c r="E32" s="4"/>
      <c r="F32" s="4"/>
      <c r="G32" s="4"/>
      <c r="H32" s="4"/>
      <c r="I32" s="5"/>
      <c r="J32" s="4"/>
      <c r="K32" s="4"/>
      <c r="L32" s="4"/>
    </row>
    <row r="33" spans="2:12" x14ac:dyDescent="0.25">
      <c r="B33" s="4"/>
      <c r="C33" s="4"/>
      <c r="D33" s="5"/>
      <c r="E33" s="4"/>
      <c r="F33" s="4"/>
      <c r="G33" s="4"/>
      <c r="H33" s="4"/>
      <c r="I33" s="5"/>
      <c r="J33" s="4"/>
      <c r="K33" s="4"/>
      <c r="L33" s="4"/>
    </row>
    <row r="34" spans="2:12" x14ac:dyDescent="0.25">
      <c r="B34" s="4"/>
      <c r="C34" s="4"/>
      <c r="D34" s="5"/>
      <c r="E34" s="4"/>
      <c r="F34" s="4"/>
      <c r="G34" s="4"/>
      <c r="H34" s="4"/>
      <c r="I34" s="5"/>
      <c r="J34" s="4"/>
      <c r="K34" s="4"/>
      <c r="L34" s="4"/>
    </row>
    <row r="35" spans="2:12" x14ac:dyDescent="0.25">
      <c r="B35" s="4"/>
      <c r="C35" s="4"/>
      <c r="D35" s="5"/>
      <c r="E35" s="4"/>
      <c r="F35" s="4"/>
      <c r="G35" s="4"/>
      <c r="H35" s="4"/>
      <c r="I35" s="5"/>
      <c r="J35" s="4"/>
      <c r="K35" s="4"/>
      <c r="L35" s="4"/>
    </row>
    <row r="36" spans="2:12" x14ac:dyDescent="0.25">
      <c r="B36" s="4"/>
      <c r="C36" s="4"/>
      <c r="D36" s="4"/>
      <c r="E36" s="4"/>
      <c r="F36" s="4"/>
      <c r="G36" s="4"/>
      <c r="H36" s="4"/>
      <c r="I36" s="5"/>
      <c r="J36" s="4"/>
      <c r="K36" s="4"/>
      <c r="L36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5E3F-B296-4C53-8A7D-501FB8A36422}">
  <dimension ref="B4:B5"/>
  <sheetViews>
    <sheetView workbookViewId="0">
      <selection activeCell="B7" sqref="B7"/>
    </sheetView>
  </sheetViews>
  <sheetFormatPr defaultRowHeight="15" x14ac:dyDescent="0.25"/>
  <sheetData>
    <row r="4" spans="2:2" x14ac:dyDescent="0.25">
      <c r="B4" t="s">
        <v>261</v>
      </c>
    </row>
    <row r="5" spans="2:2" x14ac:dyDescent="0.25">
      <c r="B5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8"/>
  <sheetViews>
    <sheetView topLeftCell="A4" workbookViewId="0">
      <selection activeCell="K32" sqref="K32"/>
    </sheetView>
  </sheetViews>
  <sheetFormatPr defaultRowHeight="15" x14ac:dyDescent="0.25"/>
  <cols>
    <col min="4" max="4" width="18.28515625" bestFit="1" customWidth="1"/>
    <col min="5" max="5" width="18.28515625" customWidth="1"/>
    <col min="6" max="6" width="12.5703125" bestFit="1" customWidth="1"/>
    <col min="13" max="13" width="14.140625" customWidth="1"/>
  </cols>
  <sheetData>
    <row r="1" spans="1:15" ht="36" x14ac:dyDescent="0.25">
      <c r="A1" s="12" t="s">
        <v>31</v>
      </c>
    </row>
    <row r="3" spans="1:15" ht="36" x14ac:dyDescent="0.25">
      <c r="A3" s="12" t="s">
        <v>68</v>
      </c>
    </row>
    <row r="4" spans="1:15" x14ac:dyDescent="0.25">
      <c r="N4">
        <v>1</v>
      </c>
      <c r="O4" s="4">
        <f>N4*N4*N4-60*N4*N4+900*N4</f>
        <v>841</v>
      </c>
    </row>
    <row r="5" spans="1:15" x14ac:dyDescent="0.25">
      <c r="N5">
        <v>2</v>
      </c>
      <c r="O5" s="4">
        <f t="shared" ref="O5:O43" si="0">N5*N5*N5-60*N5*N5+900*N5</f>
        <v>1568</v>
      </c>
    </row>
    <row r="6" spans="1:15" x14ac:dyDescent="0.25">
      <c r="N6">
        <v>3</v>
      </c>
      <c r="O6" s="4">
        <f t="shared" si="0"/>
        <v>2187</v>
      </c>
    </row>
    <row r="7" spans="1:15" x14ac:dyDescent="0.25">
      <c r="B7" s="4" t="s">
        <v>7</v>
      </c>
      <c r="C7" s="4" t="s">
        <v>8</v>
      </c>
      <c r="D7" s="4" t="s">
        <v>37</v>
      </c>
      <c r="E7" s="4" t="s">
        <v>38</v>
      </c>
      <c r="F7" s="4" t="s">
        <v>9</v>
      </c>
      <c r="G7" s="4" t="s">
        <v>10</v>
      </c>
      <c r="H7" s="4" t="s">
        <v>11</v>
      </c>
      <c r="N7">
        <v>4</v>
      </c>
      <c r="O7" s="4">
        <f t="shared" si="0"/>
        <v>2704</v>
      </c>
    </row>
    <row r="8" spans="1:15" x14ac:dyDescent="0.25">
      <c r="A8" s="4"/>
      <c r="B8" s="4">
        <v>1</v>
      </c>
      <c r="C8" s="13" t="s">
        <v>32</v>
      </c>
      <c r="D8" s="4">
        <v>1</v>
      </c>
      <c r="E8" s="4">
        <f>D8*D8*D8-60*D8*D8+900*D8</f>
        <v>841</v>
      </c>
      <c r="F8" s="5"/>
      <c r="G8" s="4"/>
      <c r="H8" s="4"/>
      <c r="I8" s="4"/>
      <c r="N8">
        <v>5</v>
      </c>
      <c r="O8" s="4">
        <f t="shared" si="0"/>
        <v>3125</v>
      </c>
    </row>
    <row r="9" spans="1:15" x14ac:dyDescent="0.25">
      <c r="A9" s="4"/>
      <c r="B9" s="4">
        <v>2</v>
      </c>
      <c r="C9" s="13" t="s">
        <v>33</v>
      </c>
      <c r="D9" s="4">
        <v>25</v>
      </c>
      <c r="E9" s="4">
        <f t="shared" ref="E9:E49" si="1">D9*D9*D9-60*D9*D9+900*D9</f>
        <v>625</v>
      </c>
      <c r="F9" s="5"/>
      <c r="G9" s="4"/>
      <c r="H9" s="4"/>
      <c r="I9" s="4"/>
      <c r="N9">
        <v>6</v>
      </c>
      <c r="O9" s="4">
        <f t="shared" si="0"/>
        <v>3456</v>
      </c>
    </row>
    <row r="10" spans="1:15" x14ac:dyDescent="0.25">
      <c r="A10" s="4"/>
      <c r="B10" s="4">
        <v>3</v>
      </c>
      <c r="C10" s="13" t="s">
        <v>34</v>
      </c>
      <c r="D10" s="4">
        <v>21</v>
      </c>
      <c r="E10" s="4">
        <f t="shared" si="1"/>
        <v>1701</v>
      </c>
      <c r="F10" s="5"/>
      <c r="G10" s="4"/>
      <c r="H10" s="4"/>
      <c r="I10" s="4"/>
      <c r="N10">
        <v>7</v>
      </c>
      <c r="O10" s="4">
        <f t="shared" si="0"/>
        <v>3703</v>
      </c>
    </row>
    <row r="11" spans="1:15" x14ac:dyDescent="0.25">
      <c r="A11" s="4"/>
      <c r="B11" s="4">
        <v>4</v>
      </c>
      <c r="C11" s="5" t="s">
        <v>35</v>
      </c>
      <c r="D11" s="4">
        <v>19</v>
      </c>
      <c r="E11" s="4">
        <f t="shared" si="1"/>
        <v>2299</v>
      </c>
      <c r="F11" s="5"/>
      <c r="G11" s="4"/>
      <c r="H11" s="4"/>
      <c r="I11" s="4"/>
      <c r="N11">
        <v>8</v>
      </c>
      <c r="O11" s="4">
        <f t="shared" si="0"/>
        <v>3872</v>
      </c>
    </row>
    <row r="12" spans="1:15" x14ac:dyDescent="0.25">
      <c r="A12" s="4"/>
      <c r="B12" s="4">
        <v>5</v>
      </c>
      <c r="C12" s="5" t="s">
        <v>36</v>
      </c>
      <c r="D12" s="6">
        <v>16</v>
      </c>
      <c r="E12" s="4">
        <f t="shared" si="1"/>
        <v>3136</v>
      </c>
      <c r="F12" s="5"/>
      <c r="G12" s="4"/>
      <c r="H12" s="4">
        <v>3136</v>
      </c>
      <c r="I12" s="4"/>
      <c r="N12">
        <v>9</v>
      </c>
      <c r="O12" s="4">
        <f t="shared" si="0"/>
        <v>3969</v>
      </c>
    </row>
    <row r="13" spans="1:15" x14ac:dyDescent="0.25">
      <c r="A13" s="4"/>
      <c r="B13" s="4"/>
      <c r="C13" s="5"/>
      <c r="D13" s="4"/>
      <c r="E13" s="4"/>
      <c r="F13" s="5">
        <v>10000</v>
      </c>
      <c r="G13" s="4">
        <v>5</v>
      </c>
      <c r="H13" s="4"/>
      <c r="I13" s="4"/>
      <c r="N13">
        <v>10</v>
      </c>
      <c r="O13" s="4">
        <f t="shared" si="0"/>
        <v>4000</v>
      </c>
    </row>
    <row r="14" spans="1:15" x14ac:dyDescent="0.25">
      <c r="A14" s="4"/>
      <c r="B14" s="4">
        <v>1</v>
      </c>
      <c r="C14" s="5" t="s">
        <v>39</v>
      </c>
      <c r="D14" s="4">
        <v>0</v>
      </c>
      <c r="E14" s="4">
        <f t="shared" si="1"/>
        <v>0</v>
      </c>
      <c r="F14" s="5"/>
      <c r="G14" s="4"/>
      <c r="H14" s="4"/>
      <c r="I14" s="4"/>
      <c r="N14">
        <v>11</v>
      </c>
      <c r="O14" s="4">
        <f t="shared" si="0"/>
        <v>3971</v>
      </c>
    </row>
    <row r="15" spans="1:15" x14ac:dyDescent="0.25">
      <c r="A15" s="4"/>
      <c r="B15" s="4">
        <v>2</v>
      </c>
      <c r="C15" s="5" t="s">
        <v>43</v>
      </c>
      <c r="D15" s="4">
        <v>24</v>
      </c>
      <c r="E15" s="4">
        <f t="shared" si="1"/>
        <v>864</v>
      </c>
      <c r="F15" s="5"/>
      <c r="G15" s="4"/>
      <c r="H15" s="4"/>
      <c r="I15" t="s">
        <v>60</v>
      </c>
      <c r="N15">
        <v>12</v>
      </c>
      <c r="O15" s="4">
        <f t="shared" si="0"/>
        <v>3888</v>
      </c>
    </row>
    <row r="16" spans="1:15" x14ac:dyDescent="0.25">
      <c r="A16" s="4"/>
      <c r="B16" s="4">
        <v>3</v>
      </c>
      <c r="C16" s="5" t="s">
        <v>49</v>
      </c>
      <c r="D16" s="4">
        <v>20</v>
      </c>
      <c r="E16" s="4">
        <f t="shared" si="1"/>
        <v>2000</v>
      </c>
      <c r="F16" s="5"/>
      <c r="G16" s="4"/>
      <c r="H16" s="4"/>
      <c r="I16" s="4"/>
      <c r="N16">
        <v>13</v>
      </c>
      <c r="O16" s="4">
        <f t="shared" si="0"/>
        <v>3757</v>
      </c>
    </row>
    <row r="17" spans="1:15" x14ac:dyDescent="0.25">
      <c r="A17" s="4"/>
      <c r="B17" s="4">
        <v>4</v>
      </c>
      <c r="C17" s="5" t="s">
        <v>50</v>
      </c>
      <c r="D17" s="6">
        <v>18</v>
      </c>
      <c r="E17" s="4">
        <f t="shared" si="1"/>
        <v>2592</v>
      </c>
      <c r="F17" s="5"/>
      <c r="G17" s="4"/>
      <c r="H17" s="4">
        <v>2592</v>
      </c>
      <c r="I17" s="4"/>
      <c r="N17">
        <v>14</v>
      </c>
      <c r="O17" s="4">
        <f t="shared" si="0"/>
        <v>3584</v>
      </c>
    </row>
    <row r="18" spans="1:15" x14ac:dyDescent="0.25">
      <c r="A18" s="4"/>
      <c r="B18" s="4"/>
      <c r="C18" s="5"/>
      <c r="D18" s="4"/>
      <c r="E18" s="4"/>
      <c r="F18" s="5" t="s">
        <v>50</v>
      </c>
      <c r="G18" s="4" t="s">
        <v>51</v>
      </c>
      <c r="H18" s="4"/>
      <c r="I18" t="s">
        <v>60</v>
      </c>
      <c r="N18">
        <v>15</v>
      </c>
      <c r="O18" s="4">
        <f t="shared" si="0"/>
        <v>3375</v>
      </c>
    </row>
    <row r="19" spans="1:15" x14ac:dyDescent="0.25">
      <c r="A19" s="4"/>
      <c r="B19" s="4">
        <v>1</v>
      </c>
      <c r="C19" s="5" t="s">
        <v>42</v>
      </c>
      <c r="D19" s="6">
        <v>2</v>
      </c>
      <c r="E19" s="4">
        <f t="shared" si="1"/>
        <v>1568</v>
      </c>
      <c r="F19" s="5"/>
      <c r="G19" s="4"/>
      <c r="H19" s="4">
        <v>1568</v>
      </c>
      <c r="I19" s="4"/>
      <c r="N19">
        <v>16</v>
      </c>
      <c r="O19" s="4">
        <f t="shared" si="0"/>
        <v>3136</v>
      </c>
    </row>
    <row r="20" spans="1:15" x14ac:dyDescent="0.25">
      <c r="A20" s="4"/>
      <c r="B20" s="4">
        <v>2</v>
      </c>
      <c r="C20" s="5" t="s">
        <v>46</v>
      </c>
      <c r="D20" s="4">
        <v>26</v>
      </c>
      <c r="E20" s="4">
        <f t="shared" si="1"/>
        <v>416</v>
      </c>
      <c r="F20" s="5"/>
      <c r="G20" s="4"/>
      <c r="H20" s="4"/>
      <c r="I20" s="4"/>
      <c r="N20">
        <v>17</v>
      </c>
      <c r="O20" s="4">
        <f t="shared" si="0"/>
        <v>2873</v>
      </c>
    </row>
    <row r="21" spans="1:15" x14ac:dyDescent="0.25">
      <c r="A21" s="4"/>
      <c r="B21" s="4">
        <v>3</v>
      </c>
      <c r="C21" s="5" t="s">
        <v>52</v>
      </c>
      <c r="D21" s="4">
        <v>22</v>
      </c>
      <c r="E21" s="4">
        <f t="shared" si="1"/>
        <v>1408</v>
      </c>
      <c r="F21" s="5"/>
      <c r="G21" s="4"/>
      <c r="H21" s="4"/>
      <c r="I21" s="4"/>
      <c r="N21">
        <v>18</v>
      </c>
      <c r="O21" s="4">
        <f t="shared" si="0"/>
        <v>2592</v>
      </c>
    </row>
    <row r="22" spans="1:15" x14ac:dyDescent="0.25">
      <c r="A22" s="4"/>
      <c r="B22" s="4"/>
      <c r="C22" s="5"/>
      <c r="D22" s="4"/>
      <c r="E22" s="4"/>
      <c r="F22" s="5" t="s">
        <v>42</v>
      </c>
      <c r="G22" s="4" t="s">
        <v>53</v>
      </c>
      <c r="H22" s="4"/>
      <c r="I22" s="4"/>
      <c r="N22">
        <v>19</v>
      </c>
      <c r="O22" s="4">
        <f t="shared" si="0"/>
        <v>2299</v>
      </c>
    </row>
    <row r="23" spans="1:15" x14ac:dyDescent="0.25">
      <c r="A23" s="4"/>
      <c r="B23" s="4">
        <v>2</v>
      </c>
      <c r="C23" s="5" t="s">
        <v>45</v>
      </c>
      <c r="D23" s="6">
        <v>10</v>
      </c>
      <c r="E23" s="4">
        <f t="shared" si="1"/>
        <v>4000</v>
      </c>
      <c r="F23" s="5"/>
      <c r="G23" s="4"/>
      <c r="H23" s="37">
        <v>4000</v>
      </c>
      <c r="I23" s="36" t="s">
        <v>254</v>
      </c>
      <c r="N23">
        <v>20</v>
      </c>
      <c r="O23" s="4">
        <f t="shared" si="0"/>
        <v>2000</v>
      </c>
    </row>
    <row r="24" spans="1:15" x14ac:dyDescent="0.25">
      <c r="A24" s="4"/>
      <c r="B24" s="4">
        <v>3</v>
      </c>
      <c r="C24" s="5" t="s">
        <v>54</v>
      </c>
      <c r="D24" s="4">
        <v>6</v>
      </c>
      <c r="E24" s="4">
        <f t="shared" si="1"/>
        <v>3456</v>
      </c>
      <c r="F24" s="5"/>
      <c r="G24" s="4"/>
      <c r="H24" s="4"/>
      <c r="I24" s="11" t="s">
        <v>255</v>
      </c>
      <c r="N24">
        <v>21</v>
      </c>
      <c r="O24" s="4">
        <f t="shared" si="0"/>
        <v>1701</v>
      </c>
    </row>
    <row r="25" spans="1:15" x14ac:dyDescent="0.25">
      <c r="A25" s="4"/>
      <c r="B25" s="4">
        <v>5</v>
      </c>
      <c r="C25" s="5" t="s">
        <v>55</v>
      </c>
      <c r="D25" s="4">
        <v>3</v>
      </c>
      <c r="E25" s="4">
        <f t="shared" si="1"/>
        <v>2187</v>
      </c>
      <c r="F25" s="5"/>
      <c r="G25" s="4"/>
      <c r="H25" s="4"/>
      <c r="I25" s="11" t="s">
        <v>256</v>
      </c>
      <c r="N25">
        <v>22</v>
      </c>
      <c r="O25" s="4">
        <f t="shared" si="0"/>
        <v>1408</v>
      </c>
    </row>
    <row r="26" spans="1:15" x14ac:dyDescent="0.25">
      <c r="A26" s="4"/>
      <c r="B26" s="4"/>
      <c r="C26" s="5"/>
      <c r="D26" s="4"/>
      <c r="E26" s="4"/>
      <c r="F26" s="5" t="s">
        <v>45</v>
      </c>
      <c r="G26" s="4" t="s">
        <v>56</v>
      </c>
      <c r="H26" s="4"/>
      <c r="I26" s="4"/>
      <c r="N26">
        <v>23</v>
      </c>
      <c r="O26" s="4">
        <f t="shared" si="0"/>
        <v>1127</v>
      </c>
    </row>
    <row r="27" spans="1:15" x14ac:dyDescent="0.25">
      <c r="A27" s="4"/>
      <c r="B27" s="4">
        <v>3</v>
      </c>
      <c r="C27" s="5" t="s">
        <v>47</v>
      </c>
      <c r="D27" s="4">
        <v>14</v>
      </c>
      <c r="E27" s="4">
        <f t="shared" si="1"/>
        <v>3584</v>
      </c>
      <c r="F27" s="5"/>
      <c r="G27" s="4"/>
      <c r="H27" s="4"/>
      <c r="I27" s="4"/>
      <c r="N27">
        <v>24</v>
      </c>
      <c r="O27" s="4">
        <f t="shared" si="0"/>
        <v>864</v>
      </c>
    </row>
    <row r="28" spans="1:15" x14ac:dyDescent="0.25">
      <c r="A28" s="4"/>
      <c r="B28" s="4">
        <v>4</v>
      </c>
      <c r="C28" s="5" t="s">
        <v>40</v>
      </c>
      <c r="D28" s="4">
        <v>8</v>
      </c>
      <c r="E28" s="4">
        <f t="shared" si="1"/>
        <v>3872</v>
      </c>
      <c r="F28" s="5"/>
      <c r="G28" s="4"/>
      <c r="H28" s="4"/>
      <c r="I28" s="4"/>
      <c r="N28">
        <v>25</v>
      </c>
      <c r="O28" s="4">
        <f t="shared" si="0"/>
        <v>625</v>
      </c>
    </row>
    <row r="29" spans="1:15" x14ac:dyDescent="0.25">
      <c r="A29" s="4"/>
      <c r="B29" s="4">
        <v>5</v>
      </c>
      <c r="C29" s="5" t="s">
        <v>48</v>
      </c>
      <c r="D29" s="6">
        <v>11</v>
      </c>
      <c r="E29" s="4">
        <f t="shared" si="1"/>
        <v>3971</v>
      </c>
      <c r="F29" s="5"/>
      <c r="G29" s="4"/>
      <c r="H29" s="4">
        <v>3971</v>
      </c>
      <c r="I29" s="4"/>
      <c r="N29">
        <v>26</v>
      </c>
      <c r="O29" s="4">
        <f t="shared" si="0"/>
        <v>416</v>
      </c>
    </row>
    <row r="30" spans="1:15" x14ac:dyDescent="0.25">
      <c r="A30" s="4"/>
      <c r="B30" s="4"/>
      <c r="C30" s="5"/>
      <c r="D30" s="4"/>
      <c r="E30" s="4"/>
      <c r="F30" s="5" t="s">
        <v>48</v>
      </c>
      <c r="G30" s="4" t="s">
        <v>57</v>
      </c>
      <c r="H30" s="4"/>
      <c r="I30" s="4"/>
      <c r="N30">
        <v>27</v>
      </c>
      <c r="O30" s="4">
        <f t="shared" si="0"/>
        <v>243</v>
      </c>
    </row>
    <row r="31" spans="1:15" x14ac:dyDescent="0.25">
      <c r="A31" s="4"/>
      <c r="B31" s="4">
        <v>1</v>
      </c>
      <c r="C31" s="5">
        <v>11011</v>
      </c>
      <c r="D31" s="4">
        <v>27</v>
      </c>
      <c r="E31" s="4">
        <f t="shared" si="1"/>
        <v>243</v>
      </c>
      <c r="F31" s="5"/>
      <c r="G31" s="4"/>
      <c r="H31" s="4"/>
      <c r="I31" s="4"/>
      <c r="N31">
        <v>28</v>
      </c>
      <c r="O31" s="4">
        <f t="shared" si="0"/>
        <v>112</v>
      </c>
    </row>
    <row r="32" spans="1:15" x14ac:dyDescent="0.25">
      <c r="A32" s="4"/>
      <c r="B32" s="4">
        <v>3</v>
      </c>
      <c r="C32" s="5" t="s">
        <v>58</v>
      </c>
      <c r="D32" s="4">
        <v>15</v>
      </c>
      <c r="E32" s="4">
        <f t="shared" si="1"/>
        <v>3375</v>
      </c>
      <c r="F32" s="5"/>
      <c r="G32" s="4"/>
      <c r="H32" s="4"/>
      <c r="I32" s="4"/>
      <c r="N32">
        <v>29</v>
      </c>
      <c r="O32" s="4">
        <f t="shared" si="0"/>
        <v>29</v>
      </c>
    </row>
    <row r="33" spans="1:15" x14ac:dyDescent="0.25">
      <c r="A33" s="4"/>
      <c r="B33" s="4">
        <v>4</v>
      </c>
      <c r="C33" s="5" t="s">
        <v>59</v>
      </c>
      <c r="D33" s="6">
        <v>9</v>
      </c>
      <c r="E33" s="4">
        <f t="shared" si="1"/>
        <v>3969</v>
      </c>
      <c r="F33" s="5"/>
      <c r="G33" s="4"/>
      <c r="H33" s="4">
        <v>3969</v>
      </c>
      <c r="I33" s="4"/>
      <c r="N33">
        <v>30</v>
      </c>
      <c r="O33" s="4">
        <f t="shared" si="0"/>
        <v>0</v>
      </c>
    </row>
    <row r="34" spans="1:15" x14ac:dyDescent="0.25">
      <c r="A34" s="4"/>
      <c r="B34" s="4"/>
      <c r="C34" s="5"/>
      <c r="D34" s="4"/>
      <c r="E34" s="4"/>
      <c r="F34" s="5" t="s">
        <v>59</v>
      </c>
      <c r="G34" s="4" t="s">
        <v>51</v>
      </c>
      <c r="H34" s="4"/>
      <c r="I34" s="4"/>
      <c r="N34">
        <v>31</v>
      </c>
      <c r="O34" s="4">
        <f t="shared" si="0"/>
        <v>31</v>
      </c>
    </row>
    <row r="35" spans="1:15" x14ac:dyDescent="0.25">
      <c r="A35" s="4"/>
      <c r="B35" s="4">
        <v>1</v>
      </c>
      <c r="C35" s="5" t="s">
        <v>33</v>
      </c>
      <c r="D35" s="4">
        <v>25</v>
      </c>
      <c r="E35" s="4">
        <f t="shared" si="1"/>
        <v>625</v>
      </c>
      <c r="F35" s="5"/>
      <c r="G35" s="4"/>
      <c r="H35" s="4"/>
      <c r="I35" s="4"/>
      <c r="N35">
        <v>32</v>
      </c>
      <c r="O35" s="4">
        <f t="shared" si="0"/>
        <v>128</v>
      </c>
    </row>
    <row r="36" spans="1:15" x14ac:dyDescent="0.25">
      <c r="A36" s="4"/>
      <c r="B36" s="4">
        <v>2</v>
      </c>
      <c r="C36" s="5" t="s">
        <v>32</v>
      </c>
      <c r="D36" s="4">
        <v>1</v>
      </c>
      <c r="E36" s="4">
        <f t="shared" si="1"/>
        <v>841</v>
      </c>
      <c r="F36" s="5"/>
      <c r="G36" s="4"/>
      <c r="H36" s="4"/>
      <c r="I36" s="4"/>
      <c r="N36">
        <v>33</v>
      </c>
      <c r="O36" s="4">
        <f t="shared" si="0"/>
        <v>297</v>
      </c>
    </row>
    <row r="37" spans="1:15" x14ac:dyDescent="0.25">
      <c r="A37" s="4"/>
      <c r="B37" s="4">
        <v>3</v>
      </c>
      <c r="C37" s="5" t="s">
        <v>61</v>
      </c>
      <c r="D37" s="6">
        <v>13</v>
      </c>
      <c r="E37" s="4">
        <f t="shared" si="1"/>
        <v>3757</v>
      </c>
      <c r="F37" s="5"/>
      <c r="G37" s="4"/>
      <c r="H37" s="4">
        <v>3757</v>
      </c>
      <c r="I37" s="4"/>
      <c r="N37">
        <v>34</v>
      </c>
      <c r="O37" s="4">
        <f t="shared" si="0"/>
        <v>544</v>
      </c>
    </row>
    <row r="38" spans="1:15" x14ac:dyDescent="0.25">
      <c r="B38" s="4"/>
      <c r="C38" s="5"/>
      <c r="D38" s="4" t="s">
        <v>62</v>
      </c>
      <c r="E38" s="4"/>
      <c r="F38" s="5" t="s">
        <v>61</v>
      </c>
      <c r="G38" s="4" t="s">
        <v>63</v>
      </c>
      <c r="H38" s="4"/>
      <c r="I38" s="4"/>
      <c r="N38">
        <v>35</v>
      </c>
      <c r="O38" s="4">
        <f t="shared" si="0"/>
        <v>875</v>
      </c>
    </row>
    <row r="39" spans="1:15" x14ac:dyDescent="0.25">
      <c r="B39" s="4">
        <v>1</v>
      </c>
      <c r="C39" s="5" t="s">
        <v>64</v>
      </c>
      <c r="D39" s="4">
        <v>29</v>
      </c>
      <c r="E39" s="4">
        <f t="shared" si="1"/>
        <v>29</v>
      </c>
      <c r="F39" s="5"/>
      <c r="G39" s="4"/>
      <c r="H39" s="4"/>
      <c r="I39" s="4"/>
      <c r="N39">
        <v>36</v>
      </c>
      <c r="O39" s="4">
        <f t="shared" si="0"/>
        <v>1296</v>
      </c>
    </row>
    <row r="40" spans="1:15" x14ac:dyDescent="0.25">
      <c r="B40" s="4">
        <v>2</v>
      </c>
      <c r="C40" s="5" t="s">
        <v>66</v>
      </c>
      <c r="D40" s="4">
        <v>5</v>
      </c>
      <c r="E40" s="4">
        <f t="shared" si="1"/>
        <v>3125</v>
      </c>
      <c r="F40" s="5"/>
      <c r="G40" s="4"/>
      <c r="H40" s="4"/>
      <c r="I40" s="4"/>
      <c r="N40">
        <v>37</v>
      </c>
      <c r="O40" s="4">
        <f t="shared" si="0"/>
        <v>1813</v>
      </c>
    </row>
    <row r="41" spans="1:15" x14ac:dyDescent="0.25">
      <c r="B41" s="4">
        <v>5</v>
      </c>
      <c r="C41" s="5" t="s">
        <v>44</v>
      </c>
      <c r="D41" s="6">
        <v>12</v>
      </c>
      <c r="E41" s="4">
        <f t="shared" si="1"/>
        <v>3888</v>
      </c>
      <c r="F41" s="5"/>
      <c r="G41" s="4"/>
      <c r="H41" s="4">
        <v>3888</v>
      </c>
      <c r="I41" s="4"/>
      <c r="N41">
        <v>38</v>
      </c>
      <c r="O41" s="4">
        <f t="shared" si="0"/>
        <v>2432</v>
      </c>
    </row>
    <row r="42" spans="1:15" x14ac:dyDescent="0.25">
      <c r="B42" s="4"/>
      <c r="C42" s="5"/>
      <c r="D42" s="4"/>
      <c r="E42" s="4"/>
      <c r="F42" s="5" t="s">
        <v>44</v>
      </c>
      <c r="G42" s="4" t="s">
        <v>65</v>
      </c>
      <c r="H42" s="4"/>
      <c r="I42" s="4"/>
      <c r="N42">
        <v>39</v>
      </c>
      <c r="O42" s="4">
        <f t="shared" si="0"/>
        <v>3159</v>
      </c>
    </row>
    <row r="43" spans="1:15" x14ac:dyDescent="0.25">
      <c r="B43" s="4">
        <v>1</v>
      </c>
      <c r="C43" s="5">
        <v>11100</v>
      </c>
      <c r="D43" s="4">
        <v>28</v>
      </c>
      <c r="E43" s="4">
        <f t="shared" si="1"/>
        <v>112</v>
      </c>
      <c r="F43" s="5"/>
      <c r="G43" s="4"/>
      <c r="H43" s="4"/>
      <c r="I43" s="4"/>
      <c r="N43">
        <v>40</v>
      </c>
      <c r="O43" s="4">
        <f t="shared" si="0"/>
        <v>4000</v>
      </c>
    </row>
    <row r="44" spans="1:15" x14ac:dyDescent="0.25">
      <c r="B44" s="4">
        <v>2</v>
      </c>
      <c r="C44" s="5" t="s">
        <v>41</v>
      </c>
      <c r="D44" s="4">
        <v>4</v>
      </c>
      <c r="E44" s="4">
        <f t="shared" si="1"/>
        <v>2704</v>
      </c>
      <c r="F44" s="5"/>
      <c r="G44" s="4"/>
      <c r="H44" s="4"/>
      <c r="I44" s="4"/>
      <c r="O44" s="4"/>
    </row>
    <row r="45" spans="1:15" x14ac:dyDescent="0.25">
      <c r="B45" s="4">
        <v>4</v>
      </c>
      <c r="C45" s="5" t="s">
        <v>47</v>
      </c>
      <c r="D45" s="6">
        <v>14</v>
      </c>
      <c r="E45" s="4">
        <f t="shared" si="1"/>
        <v>3584</v>
      </c>
      <c r="F45" s="5"/>
      <c r="G45" s="4"/>
      <c r="H45" s="4">
        <v>3584</v>
      </c>
      <c r="I45" s="4"/>
      <c r="O45" s="4"/>
    </row>
    <row r="46" spans="1:15" x14ac:dyDescent="0.25">
      <c r="B46" s="4"/>
      <c r="C46" s="5"/>
      <c r="D46" s="4"/>
      <c r="E46" s="4"/>
      <c r="F46" s="5" t="s">
        <v>47</v>
      </c>
      <c r="G46" s="4" t="s">
        <v>51</v>
      </c>
      <c r="H46" s="4"/>
      <c r="I46" s="4"/>
      <c r="O46" s="4"/>
    </row>
    <row r="47" spans="1:15" x14ac:dyDescent="0.25">
      <c r="B47" s="4">
        <v>1</v>
      </c>
      <c r="C47" s="5" t="s">
        <v>67</v>
      </c>
      <c r="D47" s="4">
        <v>30</v>
      </c>
      <c r="E47" s="4">
        <f t="shared" si="1"/>
        <v>0</v>
      </c>
      <c r="F47" s="5"/>
      <c r="G47" s="4"/>
      <c r="H47" s="4"/>
      <c r="I47" s="4"/>
      <c r="O47" s="4"/>
    </row>
    <row r="48" spans="1:15" x14ac:dyDescent="0.25">
      <c r="B48" s="4">
        <v>2</v>
      </c>
      <c r="C48" s="5" t="s">
        <v>54</v>
      </c>
      <c r="D48" s="4">
        <v>6</v>
      </c>
      <c r="E48" s="4">
        <f t="shared" si="1"/>
        <v>3456</v>
      </c>
      <c r="F48" s="5"/>
      <c r="G48" s="4"/>
      <c r="H48" s="4"/>
      <c r="I48" s="4"/>
      <c r="O48" s="4"/>
    </row>
    <row r="49" spans="2:15" x14ac:dyDescent="0.25">
      <c r="B49" s="4">
        <v>3</v>
      </c>
      <c r="C49" s="5" t="s">
        <v>45</v>
      </c>
      <c r="D49" s="6">
        <v>10</v>
      </c>
      <c r="E49" s="4">
        <f t="shared" si="1"/>
        <v>4000</v>
      </c>
      <c r="F49" s="5"/>
      <c r="G49" s="4"/>
      <c r="H49" s="4">
        <v>4000</v>
      </c>
      <c r="I49" s="4"/>
      <c r="O49" s="4"/>
    </row>
    <row r="50" spans="2:15" x14ac:dyDescent="0.25">
      <c r="B50" s="4"/>
      <c r="C50" s="5"/>
      <c r="D50" s="4"/>
      <c r="E50" s="4"/>
      <c r="F50" s="5"/>
      <c r="G50" s="4"/>
      <c r="H50" s="4"/>
      <c r="I50" s="4"/>
      <c r="O50" s="4"/>
    </row>
    <row r="51" spans="2:15" x14ac:dyDescent="0.25">
      <c r="B51" s="4"/>
      <c r="C51" s="5"/>
      <c r="D51" s="4"/>
      <c r="E51" s="4"/>
      <c r="F51" s="5"/>
      <c r="G51" s="4"/>
      <c r="H51" s="4"/>
      <c r="I51" s="4"/>
      <c r="O51" s="4"/>
    </row>
    <row r="52" spans="2:15" x14ac:dyDescent="0.25">
      <c r="B52" s="4"/>
      <c r="C52" s="5"/>
      <c r="D52" s="4"/>
      <c r="E52" s="4"/>
      <c r="F52" s="5"/>
      <c r="G52" s="4"/>
      <c r="H52" s="4"/>
      <c r="I52" s="4"/>
      <c r="O52" s="4"/>
    </row>
    <row r="53" spans="2:15" x14ac:dyDescent="0.25">
      <c r="B53" s="4"/>
      <c r="C53" s="5"/>
      <c r="D53" s="4"/>
      <c r="E53" s="4"/>
      <c r="F53" s="5"/>
      <c r="G53" s="4"/>
      <c r="H53" s="4"/>
      <c r="I53" s="4"/>
      <c r="O53" s="4"/>
    </row>
    <row r="54" spans="2:15" x14ac:dyDescent="0.25">
      <c r="B54" s="4"/>
      <c r="C54" s="5"/>
      <c r="D54" s="4"/>
      <c r="E54" s="4"/>
      <c r="F54" s="5"/>
      <c r="G54" s="4"/>
      <c r="H54" s="4"/>
      <c r="I54" s="4"/>
      <c r="O54" s="4"/>
    </row>
    <row r="55" spans="2:15" x14ac:dyDescent="0.25">
      <c r="C55" s="3"/>
      <c r="F55" s="3"/>
      <c r="O55" s="4"/>
    </row>
    <row r="56" spans="2:15" x14ac:dyDescent="0.25">
      <c r="F56" s="3"/>
      <c r="O56" s="4"/>
    </row>
    <row r="57" spans="2:15" x14ac:dyDescent="0.25">
      <c r="F57" s="3"/>
      <c r="O57" s="4"/>
    </row>
    <row r="58" spans="2:15" x14ac:dyDescent="0.25">
      <c r="O58" s="4"/>
    </row>
    <row r="59" spans="2:15" x14ac:dyDescent="0.25">
      <c r="O59" s="4"/>
    </row>
    <row r="60" spans="2:15" x14ac:dyDescent="0.25">
      <c r="O60" s="4"/>
    </row>
    <row r="61" spans="2:15" x14ac:dyDescent="0.25">
      <c r="O61" s="4"/>
    </row>
    <row r="62" spans="2:15" x14ac:dyDescent="0.25">
      <c r="O62" s="4"/>
    </row>
    <row r="63" spans="2:15" x14ac:dyDescent="0.25">
      <c r="O63" s="4"/>
    </row>
    <row r="64" spans="2:15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2"/>
  <sheetViews>
    <sheetView workbookViewId="0">
      <selection activeCell="K19" sqref="K19"/>
    </sheetView>
  </sheetViews>
  <sheetFormatPr defaultRowHeight="15" x14ac:dyDescent="0.25"/>
  <cols>
    <col min="1" max="1" width="11.42578125" customWidth="1"/>
    <col min="3" max="3" width="8.85546875" bestFit="1" customWidth="1"/>
    <col min="4" max="5" width="12.5703125" bestFit="1" customWidth="1"/>
  </cols>
  <sheetData>
    <row r="1" spans="1:8" x14ac:dyDescent="0.25">
      <c r="A1" t="s">
        <v>195</v>
      </c>
    </row>
    <row r="2" spans="1:8" x14ac:dyDescent="0.25">
      <c r="B2" t="s">
        <v>181</v>
      </c>
      <c r="C2" t="s">
        <v>179</v>
      </c>
      <c r="D2" t="s">
        <v>182</v>
      </c>
      <c r="E2" t="s">
        <v>180</v>
      </c>
    </row>
    <row r="3" spans="1:8" x14ac:dyDescent="0.25">
      <c r="A3" t="s">
        <v>183</v>
      </c>
      <c r="B3" s="4">
        <v>0</v>
      </c>
      <c r="C3" s="4">
        <v>13</v>
      </c>
      <c r="D3" s="4">
        <v>16</v>
      </c>
      <c r="E3" s="4">
        <v>8</v>
      </c>
      <c r="G3" t="s">
        <v>192</v>
      </c>
    </row>
    <row r="4" spans="1:8" x14ac:dyDescent="0.25">
      <c r="A4" t="s">
        <v>179</v>
      </c>
      <c r="B4" s="4">
        <v>13</v>
      </c>
      <c r="C4" s="4">
        <v>0</v>
      </c>
      <c r="D4" s="4">
        <v>14</v>
      </c>
      <c r="E4" s="4">
        <v>15</v>
      </c>
    </row>
    <row r="5" spans="1:8" x14ac:dyDescent="0.25">
      <c r="A5" t="s">
        <v>182</v>
      </c>
      <c r="B5" s="4">
        <v>16</v>
      </c>
      <c r="C5" s="4">
        <v>14</v>
      </c>
      <c r="D5" s="4">
        <v>0</v>
      </c>
      <c r="E5" s="4">
        <v>9</v>
      </c>
    </row>
    <row r="6" spans="1:8" x14ac:dyDescent="0.25">
      <c r="A6" t="s">
        <v>180</v>
      </c>
      <c r="B6" s="4">
        <v>8</v>
      </c>
      <c r="C6" s="4">
        <v>15</v>
      </c>
      <c r="D6" s="4">
        <v>9</v>
      </c>
      <c r="E6" s="4">
        <v>0</v>
      </c>
    </row>
    <row r="9" spans="1:8" x14ac:dyDescent="0.25">
      <c r="A9" t="s">
        <v>184</v>
      </c>
      <c r="C9">
        <v>1342</v>
      </c>
      <c r="E9" t="s">
        <v>185</v>
      </c>
    </row>
    <row r="11" spans="1:8" x14ac:dyDescent="0.25">
      <c r="A11" s="4" t="s">
        <v>7</v>
      </c>
      <c r="B11" s="4" t="s">
        <v>8</v>
      </c>
      <c r="C11" s="4" t="s">
        <v>186</v>
      </c>
      <c r="D11" s="4" t="s">
        <v>9</v>
      </c>
      <c r="E11" s="4" t="s">
        <v>10</v>
      </c>
      <c r="F11" s="4" t="s">
        <v>11</v>
      </c>
    </row>
    <row r="12" spans="1:8" x14ac:dyDescent="0.25">
      <c r="A12" s="5" t="s">
        <v>16</v>
      </c>
      <c r="B12" s="4">
        <v>3142</v>
      </c>
      <c r="C12" s="4">
        <v>53</v>
      </c>
      <c r="D12" s="4"/>
      <c r="E12" s="4"/>
      <c r="F12" s="4"/>
      <c r="G12" s="4"/>
      <c r="H12" s="4"/>
    </row>
    <row r="13" spans="1:8" x14ac:dyDescent="0.25">
      <c r="A13" s="5" t="s">
        <v>106</v>
      </c>
      <c r="B13" s="4">
        <v>1432</v>
      </c>
      <c r="C13" s="4">
        <v>44</v>
      </c>
      <c r="D13" s="4"/>
      <c r="E13" s="4"/>
      <c r="F13" s="4">
        <v>44</v>
      </c>
      <c r="G13" s="4"/>
      <c r="H13" s="4"/>
    </row>
    <row r="14" spans="1:8" x14ac:dyDescent="0.25">
      <c r="A14" s="5" t="s">
        <v>19</v>
      </c>
      <c r="B14" s="4">
        <v>1324</v>
      </c>
      <c r="C14" s="4">
        <v>53</v>
      </c>
      <c r="D14" s="4"/>
      <c r="E14" s="4"/>
      <c r="F14" s="4"/>
      <c r="G14" s="4"/>
      <c r="H14" s="4"/>
    </row>
    <row r="15" spans="1:8" x14ac:dyDescent="0.25">
      <c r="A15" s="5"/>
      <c r="B15" s="4"/>
      <c r="C15" s="4"/>
      <c r="D15" s="4">
        <v>1432</v>
      </c>
      <c r="E15" s="5" t="s">
        <v>106</v>
      </c>
      <c r="F15" s="4"/>
      <c r="G15" s="4"/>
      <c r="H15" s="4"/>
    </row>
    <row r="16" spans="1:8" x14ac:dyDescent="0.25">
      <c r="A16" s="5" t="s">
        <v>13</v>
      </c>
      <c r="B16" s="4">
        <v>4132</v>
      </c>
      <c r="C16" s="4">
        <v>53</v>
      </c>
      <c r="D16" s="4"/>
      <c r="E16" s="5"/>
      <c r="F16" s="4">
        <v>53</v>
      </c>
      <c r="G16" s="4"/>
      <c r="H16" s="4"/>
    </row>
    <row r="17" spans="1:8" x14ac:dyDescent="0.25">
      <c r="A17" s="5" t="s">
        <v>93</v>
      </c>
      <c r="B17" s="4">
        <v>1423</v>
      </c>
      <c r="C17" s="4">
        <v>53</v>
      </c>
      <c r="D17" s="4"/>
      <c r="F17" s="4"/>
      <c r="G17" s="4"/>
      <c r="H17" s="4"/>
    </row>
    <row r="18" spans="1:8" x14ac:dyDescent="0.25">
      <c r="A18" s="5"/>
      <c r="B18" s="4"/>
      <c r="C18" s="4"/>
      <c r="D18" s="4">
        <v>4132</v>
      </c>
      <c r="E18" s="5" t="s">
        <v>187</v>
      </c>
      <c r="F18" s="4"/>
      <c r="G18" s="4"/>
      <c r="H18" s="4"/>
    </row>
    <row r="19" spans="1:8" x14ac:dyDescent="0.25">
      <c r="A19" s="5" t="s">
        <v>16</v>
      </c>
      <c r="B19" s="4">
        <v>4312</v>
      </c>
      <c r="C19" s="4">
        <v>53</v>
      </c>
      <c r="D19" s="4"/>
      <c r="E19" s="5"/>
      <c r="G19" s="4"/>
      <c r="H19" s="4"/>
    </row>
    <row r="20" spans="1:8" x14ac:dyDescent="0.25">
      <c r="A20" s="5" t="s">
        <v>18</v>
      </c>
      <c r="B20" s="4">
        <v>4123</v>
      </c>
      <c r="C20" s="4">
        <v>44</v>
      </c>
      <c r="D20" s="4"/>
      <c r="E20" s="5"/>
      <c r="F20" s="4">
        <v>44</v>
      </c>
      <c r="G20" s="4"/>
      <c r="H20" s="4"/>
    </row>
    <row r="21" spans="1:8" x14ac:dyDescent="0.25">
      <c r="A21" s="5"/>
      <c r="B21" s="4"/>
      <c r="C21" s="4"/>
      <c r="D21" s="4">
        <v>4123</v>
      </c>
      <c r="E21" s="5" t="s">
        <v>188</v>
      </c>
      <c r="F21" s="4"/>
      <c r="G21" s="4"/>
      <c r="H21" s="4"/>
    </row>
    <row r="22" spans="1:8" x14ac:dyDescent="0.25">
      <c r="A22" s="5" t="s">
        <v>85</v>
      </c>
      <c r="B22" s="4">
        <v>4213</v>
      </c>
      <c r="C22" s="4">
        <v>53</v>
      </c>
      <c r="D22" s="4"/>
      <c r="E22" s="5"/>
      <c r="F22" s="4">
        <v>53</v>
      </c>
      <c r="G22" s="4"/>
      <c r="H22" s="4"/>
    </row>
    <row r="23" spans="1:8" x14ac:dyDescent="0.25">
      <c r="A23" s="5"/>
      <c r="B23" s="4"/>
      <c r="C23" s="4"/>
      <c r="D23" s="4">
        <v>4213</v>
      </c>
      <c r="E23" s="5" t="s">
        <v>189</v>
      </c>
      <c r="F23" s="4"/>
      <c r="G23" s="4"/>
      <c r="H23" s="4"/>
    </row>
    <row r="24" spans="1:8" x14ac:dyDescent="0.25">
      <c r="A24" s="5" t="s">
        <v>19</v>
      </c>
      <c r="B24" s="4">
        <v>2413</v>
      </c>
      <c r="C24" s="4">
        <v>48</v>
      </c>
      <c r="D24" s="4"/>
      <c r="E24" s="5"/>
      <c r="F24" s="4">
        <v>48</v>
      </c>
      <c r="G24" s="4"/>
      <c r="H24" s="4"/>
    </row>
    <row r="25" spans="1:8" x14ac:dyDescent="0.25">
      <c r="A25" s="5" t="s">
        <v>16</v>
      </c>
      <c r="B25" s="4">
        <v>4231</v>
      </c>
      <c r="C25" s="4">
        <v>53</v>
      </c>
      <c r="D25" s="4"/>
      <c r="E25" s="5"/>
      <c r="F25" s="4"/>
      <c r="G25" s="4"/>
      <c r="H25" s="4"/>
    </row>
    <row r="26" spans="1:8" x14ac:dyDescent="0.25">
      <c r="A26" s="5"/>
      <c r="B26" s="4"/>
      <c r="C26" s="4"/>
      <c r="D26" s="4">
        <v>2413</v>
      </c>
      <c r="E26" s="5" t="s">
        <v>190</v>
      </c>
      <c r="F26" s="4"/>
      <c r="G26" s="4"/>
      <c r="H26" s="4"/>
    </row>
    <row r="27" spans="1:8" x14ac:dyDescent="0.25">
      <c r="A27" s="5" t="s">
        <v>17</v>
      </c>
      <c r="B27" s="4">
        <v>2143</v>
      </c>
      <c r="C27" s="4">
        <v>44</v>
      </c>
      <c r="D27" s="4"/>
      <c r="E27" s="5"/>
      <c r="F27" s="4">
        <v>44</v>
      </c>
      <c r="G27" s="4"/>
      <c r="H27" s="4"/>
    </row>
    <row r="28" spans="1:8" x14ac:dyDescent="0.25">
      <c r="A28" s="5" t="s">
        <v>16</v>
      </c>
      <c r="B28" s="4">
        <v>2431</v>
      </c>
      <c r="C28" s="4">
        <v>53</v>
      </c>
      <c r="D28" s="4"/>
      <c r="E28" s="5"/>
      <c r="F28" s="4"/>
      <c r="G28" s="4"/>
      <c r="H28" s="4"/>
    </row>
    <row r="29" spans="1:8" x14ac:dyDescent="0.25">
      <c r="A29" s="5"/>
      <c r="B29" s="4"/>
      <c r="C29" s="4"/>
      <c r="D29" s="4">
        <v>2143</v>
      </c>
      <c r="E29" s="5"/>
      <c r="F29" s="4"/>
      <c r="G29" s="4"/>
      <c r="H29" s="4"/>
    </row>
    <row r="30" spans="1:8" x14ac:dyDescent="0.25">
      <c r="A30" s="5"/>
      <c r="B30" s="4"/>
      <c r="C30" s="4"/>
      <c r="D30" s="4"/>
      <c r="E30" s="5"/>
      <c r="F30" s="4"/>
      <c r="G30" s="4"/>
      <c r="H30" s="4"/>
    </row>
    <row r="31" spans="1:8" x14ac:dyDescent="0.25">
      <c r="A31" s="18" t="s">
        <v>191</v>
      </c>
      <c r="B31" s="4"/>
      <c r="C31" s="4">
        <v>1432</v>
      </c>
      <c r="D31" s="4"/>
      <c r="E31" s="5"/>
      <c r="F31" s="4"/>
      <c r="G31" s="4"/>
      <c r="H31" s="4"/>
    </row>
    <row r="32" spans="1:8" x14ac:dyDescent="0.25">
      <c r="A32" s="5"/>
      <c r="B32" s="4"/>
      <c r="C32" s="4">
        <v>4213</v>
      </c>
      <c r="D32" s="4"/>
      <c r="E32" s="5"/>
      <c r="F32" s="4"/>
      <c r="G32" s="4"/>
      <c r="H32" s="4"/>
    </row>
    <row r="33" spans="1:8" x14ac:dyDescent="0.25">
      <c r="A33" s="5"/>
      <c r="B33" s="4"/>
      <c r="C33" s="4">
        <v>2143</v>
      </c>
      <c r="D33" s="4"/>
      <c r="E33" s="5"/>
      <c r="F33" s="4"/>
      <c r="G33" s="4"/>
      <c r="H33" s="4"/>
    </row>
    <row r="34" spans="1:8" x14ac:dyDescent="0.25">
      <c r="A34" s="5"/>
      <c r="B34" s="4"/>
      <c r="C34" s="4">
        <v>1234</v>
      </c>
      <c r="D34" s="4"/>
      <c r="E34" s="5"/>
      <c r="F34" s="4"/>
      <c r="G34" s="4"/>
      <c r="H34" s="4"/>
    </row>
    <row r="35" spans="1:8" x14ac:dyDescent="0.25">
      <c r="A35" s="5"/>
      <c r="B35" s="4"/>
      <c r="C35" s="4"/>
      <c r="D35" s="4"/>
      <c r="E35" s="5"/>
      <c r="F35" s="4"/>
      <c r="G35" s="4"/>
      <c r="H35" s="4"/>
    </row>
    <row r="36" spans="1:8" x14ac:dyDescent="0.25">
      <c r="A36" s="18" t="s">
        <v>193</v>
      </c>
      <c r="B36" s="4"/>
      <c r="C36" s="4" t="s">
        <v>194</v>
      </c>
      <c r="D36" s="4"/>
      <c r="E36" s="5"/>
      <c r="F36" s="4"/>
      <c r="G36" s="4"/>
      <c r="H36" s="4"/>
    </row>
    <row r="37" spans="1:8" x14ac:dyDescent="0.25">
      <c r="A37" s="5"/>
      <c r="B37" s="4"/>
      <c r="C37" s="4">
        <v>1432</v>
      </c>
      <c r="D37" s="4"/>
      <c r="E37" s="5"/>
      <c r="F37" s="4"/>
      <c r="G37" s="4"/>
      <c r="H37" s="4"/>
    </row>
    <row r="38" spans="1:8" x14ac:dyDescent="0.25">
      <c r="A38" s="5"/>
      <c r="B38" s="4"/>
      <c r="C38" s="4">
        <v>1234</v>
      </c>
      <c r="D38" s="4"/>
      <c r="E38" s="5"/>
      <c r="F38" s="4"/>
      <c r="G38" s="4"/>
      <c r="H38" s="4"/>
    </row>
    <row r="39" spans="1:8" x14ac:dyDescent="0.25">
      <c r="A39" s="5"/>
      <c r="B39" s="4"/>
      <c r="C39" s="4"/>
      <c r="D39" s="4"/>
      <c r="E39" s="5"/>
      <c r="F39" s="4"/>
      <c r="G39" s="4"/>
      <c r="H39" s="4"/>
    </row>
    <row r="40" spans="1:8" x14ac:dyDescent="0.25">
      <c r="A40" s="5"/>
      <c r="B40" s="4"/>
      <c r="C40" s="4"/>
      <c r="D40" s="4"/>
      <c r="E40" s="5"/>
      <c r="F40" s="4"/>
      <c r="G40" s="4"/>
      <c r="H40" s="4"/>
    </row>
    <row r="41" spans="1:8" x14ac:dyDescent="0.25">
      <c r="A41" s="5"/>
      <c r="B41" s="4"/>
      <c r="C41" s="4"/>
      <c r="D41" s="4"/>
      <c r="E41" s="5"/>
      <c r="F41" s="4"/>
      <c r="G41" s="4"/>
      <c r="H41" s="4"/>
    </row>
    <row r="42" spans="1:8" x14ac:dyDescent="0.25">
      <c r="A42" s="5"/>
      <c r="B42" s="4"/>
      <c r="C42" s="4"/>
      <c r="D42" s="4"/>
      <c r="E42" s="5"/>
      <c r="F42" s="4"/>
      <c r="G42" s="4"/>
      <c r="H42" s="4"/>
    </row>
    <row r="43" spans="1:8" x14ac:dyDescent="0.25">
      <c r="A43" s="5"/>
      <c r="B43" s="4"/>
      <c r="C43" s="4"/>
      <c r="D43" s="4"/>
      <c r="E43" s="5"/>
      <c r="F43" s="4"/>
      <c r="G43" s="4"/>
      <c r="H43" s="4"/>
    </row>
    <row r="44" spans="1:8" x14ac:dyDescent="0.25">
      <c r="A44" s="5"/>
      <c r="B44" s="4"/>
      <c r="C44" s="4"/>
      <c r="D44" s="4"/>
      <c r="E44" s="5"/>
      <c r="F44" s="4"/>
      <c r="G44" s="4"/>
      <c r="H44" s="4"/>
    </row>
    <row r="45" spans="1:8" x14ac:dyDescent="0.25">
      <c r="A45" s="5"/>
      <c r="B45" s="4"/>
      <c r="C45" s="4"/>
      <c r="D45" s="4"/>
      <c r="E45" s="5"/>
      <c r="F45" s="4"/>
      <c r="G45" s="4"/>
      <c r="H45" s="4"/>
    </row>
    <row r="46" spans="1:8" x14ac:dyDescent="0.25">
      <c r="A46" s="5"/>
      <c r="B46" s="4"/>
      <c r="C46" s="4"/>
      <c r="D46" s="4"/>
      <c r="E46" s="5"/>
      <c r="F46" s="4"/>
      <c r="G46" s="4"/>
      <c r="H46" s="4"/>
    </row>
    <row r="47" spans="1:8" x14ac:dyDescent="0.25">
      <c r="A47" s="5"/>
      <c r="B47" s="4"/>
      <c r="C47" s="4"/>
      <c r="D47" s="4"/>
      <c r="E47" s="5"/>
      <c r="F47" s="4"/>
      <c r="G47" s="4"/>
      <c r="H47" s="4"/>
    </row>
    <row r="48" spans="1:8" x14ac:dyDescent="0.25">
      <c r="A48" s="5"/>
      <c r="B48" s="4"/>
      <c r="C48" s="4"/>
      <c r="D48" s="4"/>
      <c r="E48" s="5"/>
      <c r="F48" s="4"/>
      <c r="G48" s="4"/>
      <c r="H48" s="4"/>
    </row>
    <row r="49" spans="1:8" x14ac:dyDescent="0.25">
      <c r="A49" s="5"/>
      <c r="B49" s="4"/>
      <c r="C49" s="4"/>
      <c r="D49" s="4"/>
      <c r="E49" s="5"/>
      <c r="F49" s="4"/>
      <c r="G49" s="4"/>
      <c r="H49" s="4"/>
    </row>
    <row r="50" spans="1:8" x14ac:dyDescent="0.25">
      <c r="A50" s="5"/>
      <c r="B50" s="4"/>
      <c r="C50" s="4"/>
      <c r="D50" s="4"/>
      <c r="E50" s="5"/>
      <c r="F50" s="4"/>
      <c r="G50" s="4"/>
      <c r="H50" s="4"/>
    </row>
    <row r="51" spans="1:8" x14ac:dyDescent="0.25">
      <c r="A51" s="5"/>
      <c r="B51" s="4"/>
      <c r="C51" s="4"/>
      <c r="D51" s="4"/>
      <c r="E51" s="5"/>
      <c r="F51" s="4"/>
      <c r="G51" s="4"/>
      <c r="H51" s="4"/>
    </row>
    <row r="52" spans="1:8" x14ac:dyDescent="0.25">
      <c r="A52" s="5"/>
      <c r="B52" s="4"/>
      <c r="C52" s="4"/>
      <c r="D52" s="4"/>
      <c r="E52" s="5"/>
      <c r="F52" s="4"/>
      <c r="G52" s="4"/>
      <c r="H52" s="4"/>
    </row>
    <row r="53" spans="1:8" x14ac:dyDescent="0.25">
      <c r="A53" s="5"/>
      <c r="B53" s="4"/>
      <c r="C53" s="4"/>
      <c r="D53" s="4"/>
      <c r="E53" s="5"/>
      <c r="F53" s="4"/>
      <c r="G53" s="4"/>
      <c r="H53" s="4"/>
    </row>
    <row r="54" spans="1:8" x14ac:dyDescent="0.25">
      <c r="A54" s="3"/>
      <c r="E54" s="3"/>
    </row>
    <row r="55" spans="1:8" x14ac:dyDescent="0.25">
      <c r="A55" s="3"/>
      <c r="E55" s="3"/>
    </row>
    <row r="56" spans="1:8" x14ac:dyDescent="0.25">
      <c r="A56" s="3"/>
      <c r="E56" s="3"/>
    </row>
    <row r="57" spans="1:8" x14ac:dyDescent="0.25">
      <c r="A57" s="3"/>
      <c r="E57" s="3"/>
    </row>
    <row r="58" spans="1:8" x14ac:dyDescent="0.25">
      <c r="A58" s="3"/>
      <c r="E58" s="3"/>
    </row>
    <row r="59" spans="1:8" x14ac:dyDescent="0.25">
      <c r="A59" s="3"/>
      <c r="E59" s="3"/>
    </row>
    <row r="60" spans="1:8" x14ac:dyDescent="0.25">
      <c r="A60" s="3"/>
      <c r="E60" s="3"/>
    </row>
    <row r="61" spans="1:8" x14ac:dyDescent="0.25">
      <c r="A61" s="3"/>
      <c r="E61" s="3"/>
    </row>
    <row r="62" spans="1:8" x14ac:dyDescent="0.25">
      <c r="A62" s="3"/>
      <c r="E62" s="3"/>
    </row>
    <row r="63" spans="1:8" x14ac:dyDescent="0.25">
      <c r="A63" s="3"/>
      <c r="E63" s="3"/>
    </row>
    <row r="64" spans="1:8" x14ac:dyDescent="0.25">
      <c r="A64" s="3"/>
      <c r="E64" s="3"/>
    </row>
    <row r="65" spans="1:5" x14ac:dyDescent="0.25">
      <c r="A65" s="3"/>
      <c r="E65" s="3"/>
    </row>
    <row r="66" spans="1:5" x14ac:dyDescent="0.25">
      <c r="A66" s="3"/>
      <c r="E66" s="3"/>
    </row>
    <row r="67" spans="1:5" x14ac:dyDescent="0.25">
      <c r="A67" s="3"/>
      <c r="E67" s="3"/>
    </row>
    <row r="68" spans="1:5" x14ac:dyDescent="0.25">
      <c r="A68" s="3"/>
      <c r="E68" s="3"/>
    </row>
    <row r="69" spans="1:5" x14ac:dyDescent="0.25">
      <c r="A69" s="3"/>
      <c r="E69" s="3"/>
    </row>
    <row r="70" spans="1:5" x14ac:dyDescent="0.25">
      <c r="A70" s="3"/>
      <c r="E70" s="3"/>
    </row>
    <row r="71" spans="1:5" x14ac:dyDescent="0.25">
      <c r="A71" s="3"/>
      <c r="E71" s="3"/>
    </row>
    <row r="72" spans="1:5" x14ac:dyDescent="0.25">
      <c r="A72" s="3"/>
      <c r="E72" s="3"/>
    </row>
    <row r="73" spans="1:5" x14ac:dyDescent="0.25">
      <c r="A73" s="3"/>
      <c r="E73" s="3"/>
    </row>
    <row r="74" spans="1:5" x14ac:dyDescent="0.25">
      <c r="A74" s="3"/>
      <c r="E74" s="3"/>
    </row>
    <row r="75" spans="1:5" x14ac:dyDescent="0.25">
      <c r="A75" s="3"/>
      <c r="E75" s="3"/>
    </row>
    <row r="76" spans="1:5" x14ac:dyDescent="0.25">
      <c r="A76" s="3"/>
      <c r="E76" s="3"/>
    </row>
    <row r="77" spans="1:5" x14ac:dyDescent="0.25">
      <c r="A77" s="3"/>
      <c r="E77" s="3"/>
    </row>
    <row r="78" spans="1:5" x14ac:dyDescent="0.25">
      <c r="A78" s="3"/>
      <c r="E78" s="3"/>
    </row>
    <row r="79" spans="1:5" x14ac:dyDescent="0.25">
      <c r="A79" s="3"/>
      <c r="E79" s="3"/>
    </row>
    <row r="80" spans="1:5" x14ac:dyDescent="0.25">
      <c r="A80" s="3"/>
      <c r="E80" s="3"/>
    </row>
    <row r="81" spans="1:5" x14ac:dyDescent="0.25">
      <c r="A81" s="3"/>
      <c r="E81" s="3"/>
    </row>
    <row r="82" spans="1:5" x14ac:dyDescent="0.25">
      <c r="A82" s="3"/>
      <c r="E82" s="3"/>
    </row>
    <row r="83" spans="1:5" x14ac:dyDescent="0.25">
      <c r="A83" s="3"/>
      <c r="E83" s="3"/>
    </row>
    <row r="84" spans="1:5" x14ac:dyDescent="0.25">
      <c r="A84" s="3"/>
      <c r="E84" s="3"/>
    </row>
    <row r="85" spans="1:5" x14ac:dyDescent="0.25">
      <c r="A85" s="3"/>
      <c r="E85" s="3"/>
    </row>
    <row r="86" spans="1:5" x14ac:dyDescent="0.25">
      <c r="A86" s="3"/>
      <c r="E86" s="3"/>
    </row>
    <row r="87" spans="1:5" x14ac:dyDescent="0.25">
      <c r="A87" s="3"/>
    </row>
    <row r="88" spans="1:5" x14ac:dyDescent="0.25">
      <c r="A88" s="3"/>
    </row>
    <row r="89" spans="1:5" x14ac:dyDescent="0.25">
      <c r="A89" s="3"/>
    </row>
    <row r="90" spans="1:5" x14ac:dyDescent="0.25">
      <c r="A90" s="3"/>
    </row>
    <row r="91" spans="1:5" x14ac:dyDescent="0.25">
      <c r="A91" s="3"/>
    </row>
    <row r="92" spans="1:5" x14ac:dyDescent="0.25">
      <c r="A9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1"/>
  <sheetViews>
    <sheetView topLeftCell="A7" workbookViewId="0">
      <selection activeCell="Q34" sqref="Q34"/>
    </sheetView>
  </sheetViews>
  <sheetFormatPr defaultRowHeight="15" x14ac:dyDescent="0.25"/>
  <cols>
    <col min="3" max="3" width="18.28515625" bestFit="1" customWidth="1"/>
    <col min="4" max="5" width="12.5703125" bestFit="1" customWidth="1"/>
    <col min="12" max="12" width="7.5703125" bestFit="1" customWidth="1"/>
    <col min="13" max="13" width="12.5703125" bestFit="1" customWidth="1"/>
  </cols>
  <sheetData>
    <row r="1" spans="1:7" x14ac:dyDescent="0.25">
      <c r="A1" t="s">
        <v>118</v>
      </c>
    </row>
    <row r="2" spans="1:7" x14ac:dyDescent="0.25">
      <c r="A2" s="4"/>
      <c r="B2" s="4"/>
      <c r="C2" s="4"/>
      <c r="D2" s="4"/>
    </row>
    <row r="3" spans="1:7" x14ac:dyDescent="0.25">
      <c r="A3" s="4"/>
      <c r="B3" s="4"/>
      <c r="C3" s="4"/>
      <c r="D3" s="4"/>
    </row>
    <row r="4" spans="1:7" x14ac:dyDescent="0.25">
      <c r="A4" s="4" t="s">
        <v>119</v>
      </c>
      <c r="B4" s="4" t="s">
        <v>120</v>
      </c>
      <c r="C4" s="4" t="s">
        <v>121</v>
      </c>
      <c r="D4" s="4"/>
    </row>
    <row r="5" spans="1:7" x14ac:dyDescent="0.25">
      <c r="A5" s="4">
        <v>1</v>
      </c>
      <c r="B5" s="4">
        <v>4</v>
      </c>
      <c r="C5" s="4">
        <v>11</v>
      </c>
      <c r="D5" s="4"/>
    </row>
    <row r="6" spans="1:7" x14ac:dyDescent="0.25">
      <c r="A6" s="4">
        <v>2</v>
      </c>
      <c r="B6" s="4">
        <v>3</v>
      </c>
      <c r="C6" s="4">
        <v>7</v>
      </c>
      <c r="D6" s="4"/>
    </row>
    <row r="7" spans="1:7" x14ac:dyDescent="0.25">
      <c r="A7" s="4">
        <v>3</v>
      </c>
      <c r="B7" s="4">
        <v>5</v>
      </c>
      <c r="C7" s="4">
        <v>12</v>
      </c>
      <c r="D7" s="4"/>
    </row>
    <row r="9" spans="1:7" x14ac:dyDescent="0.25">
      <c r="A9" t="s">
        <v>122</v>
      </c>
    </row>
    <row r="10" spans="1:7" x14ac:dyDescent="0.25">
      <c r="A10" t="s">
        <v>123</v>
      </c>
    </row>
    <row r="11" spans="1:7" x14ac:dyDescent="0.25">
      <c r="C11" t="s">
        <v>98</v>
      </c>
      <c r="D11" t="s">
        <v>124</v>
      </c>
      <c r="E11" t="s">
        <v>128</v>
      </c>
    </row>
    <row r="12" spans="1:7" x14ac:dyDescent="0.25">
      <c r="A12" s="4" t="s">
        <v>7</v>
      </c>
      <c r="B12" s="4" t="s">
        <v>8</v>
      </c>
      <c r="C12" s="4" t="s">
        <v>127</v>
      </c>
      <c r="D12" s="4" t="s">
        <v>121</v>
      </c>
      <c r="E12" s="4" t="s">
        <v>9</v>
      </c>
      <c r="F12" s="4" t="s">
        <v>10</v>
      </c>
      <c r="G12" s="4" t="s">
        <v>11</v>
      </c>
    </row>
    <row r="13" spans="1:7" x14ac:dyDescent="0.25">
      <c r="A13" s="4">
        <v>1</v>
      </c>
      <c r="B13" s="5" t="s">
        <v>125</v>
      </c>
      <c r="C13" s="4">
        <v>3</v>
      </c>
      <c r="D13" s="27">
        <v>7</v>
      </c>
      <c r="E13" s="5"/>
      <c r="F13" s="4"/>
      <c r="G13" s="4"/>
    </row>
    <row r="14" spans="1:7" x14ac:dyDescent="0.25">
      <c r="A14" s="4">
        <v>1</v>
      </c>
      <c r="B14" s="5" t="s">
        <v>126</v>
      </c>
      <c r="C14" s="29">
        <v>11</v>
      </c>
      <c r="D14" s="27">
        <v>27</v>
      </c>
      <c r="E14" s="5"/>
      <c r="F14" s="4"/>
      <c r="G14" s="4"/>
    </row>
    <row r="15" spans="1:7" x14ac:dyDescent="0.25">
      <c r="A15" s="4">
        <v>2</v>
      </c>
      <c r="B15" s="5" t="s">
        <v>130</v>
      </c>
      <c r="C15" s="4">
        <v>4</v>
      </c>
      <c r="D15" s="27">
        <v>11</v>
      </c>
      <c r="E15" s="5"/>
      <c r="F15" s="4"/>
      <c r="G15" s="4"/>
    </row>
    <row r="16" spans="1:7" x14ac:dyDescent="0.25">
      <c r="A16" s="4">
        <v>2</v>
      </c>
      <c r="B16" s="5" t="s">
        <v>131</v>
      </c>
      <c r="C16" s="4">
        <v>10</v>
      </c>
      <c r="D16" s="27">
        <v>25</v>
      </c>
      <c r="E16" s="5"/>
      <c r="F16" s="4"/>
      <c r="G16" s="4">
        <v>25</v>
      </c>
    </row>
    <row r="17" spans="1:18" x14ac:dyDescent="0.25">
      <c r="A17" s="4">
        <v>3</v>
      </c>
      <c r="B17" s="5" t="s">
        <v>132</v>
      </c>
      <c r="C17" s="29">
        <v>12</v>
      </c>
      <c r="D17" s="27">
        <v>30</v>
      </c>
      <c r="E17" s="5"/>
      <c r="F17" s="4"/>
      <c r="G17" s="4"/>
    </row>
    <row r="18" spans="1:18" x14ac:dyDescent="0.25">
      <c r="A18" s="4"/>
      <c r="B18" s="5"/>
      <c r="C18" s="4"/>
      <c r="D18" s="27"/>
      <c r="E18" s="5" t="s">
        <v>131</v>
      </c>
      <c r="F18" s="4">
        <v>2</v>
      </c>
      <c r="G18" s="4"/>
    </row>
    <row r="19" spans="1:18" x14ac:dyDescent="0.25">
      <c r="A19" s="4">
        <v>1</v>
      </c>
      <c r="B19" s="5" t="s">
        <v>133</v>
      </c>
      <c r="C19" s="4">
        <v>6</v>
      </c>
      <c r="D19" s="27">
        <v>14</v>
      </c>
      <c r="E19" s="5"/>
      <c r="F19" s="4"/>
      <c r="G19" s="4">
        <v>14</v>
      </c>
    </row>
    <row r="20" spans="1:18" x14ac:dyDescent="0.25">
      <c r="A20" s="4">
        <v>1</v>
      </c>
      <c r="B20" s="5" t="s">
        <v>134</v>
      </c>
      <c r="C20" s="29">
        <v>14</v>
      </c>
      <c r="D20" s="27">
        <v>36</v>
      </c>
      <c r="E20" s="5"/>
      <c r="F20" s="4"/>
      <c r="G20" s="4"/>
    </row>
    <row r="21" spans="1:18" x14ac:dyDescent="0.25">
      <c r="A21" s="4">
        <v>3</v>
      </c>
      <c r="B21" s="5" t="s">
        <v>135</v>
      </c>
      <c r="C21" s="29">
        <v>15</v>
      </c>
      <c r="D21" s="27">
        <v>37</v>
      </c>
      <c r="E21" s="5"/>
      <c r="F21" s="4"/>
      <c r="G21" s="4"/>
    </row>
    <row r="22" spans="1:18" x14ac:dyDescent="0.25">
      <c r="A22" s="4"/>
      <c r="B22" s="5"/>
      <c r="C22" s="4"/>
      <c r="D22" s="27"/>
      <c r="E22" s="5" t="s">
        <v>133</v>
      </c>
      <c r="F22" s="4">
        <v>1</v>
      </c>
      <c r="G22" s="4"/>
    </row>
    <row r="23" spans="1:18" x14ac:dyDescent="0.25">
      <c r="A23" s="4">
        <v>2</v>
      </c>
      <c r="B23" s="5" t="s">
        <v>125</v>
      </c>
      <c r="C23" s="4">
        <v>3</v>
      </c>
      <c r="D23" s="27">
        <v>7</v>
      </c>
      <c r="E23" s="5"/>
      <c r="F23" s="4"/>
      <c r="G23" s="4"/>
    </row>
    <row r="24" spans="1:18" x14ac:dyDescent="0.25">
      <c r="A24" s="4">
        <v>2</v>
      </c>
      <c r="B24" s="5" t="s">
        <v>136</v>
      </c>
      <c r="C24" s="4">
        <v>9</v>
      </c>
      <c r="D24" s="27">
        <v>21</v>
      </c>
      <c r="E24" s="5"/>
      <c r="F24" s="4"/>
      <c r="G24" s="4">
        <v>21</v>
      </c>
    </row>
    <row r="25" spans="1:18" x14ac:dyDescent="0.25">
      <c r="A25" s="4">
        <v>3</v>
      </c>
      <c r="B25" s="5" t="s">
        <v>137</v>
      </c>
      <c r="C25" s="29">
        <v>11</v>
      </c>
      <c r="D25" s="27">
        <v>26</v>
      </c>
      <c r="E25" s="5"/>
      <c r="F25" s="4"/>
      <c r="G25" s="4"/>
    </row>
    <row r="26" spans="1:18" x14ac:dyDescent="0.25">
      <c r="A26" s="4"/>
      <c r="B26" s="5"/>
      <c r="C26" s="4"/>
      <c r="D26" s="27"/>
      <c r="E26" s="5" t="s">
        <v>136</v>
      </c>
      <c r="F26" s="4">
        <v>2</v>
      </c>
      <c r="G26" s="4"/>
      <c r="I26" t="s">
        <v>176</v>
      </c>
    </row>
    <row r="27" spans="1:18" x14ac:dyDescent="0.25">
      <c r="A27" s="4">
        <v>1</v>
      </c>
      <c r="B27" s="5" t="s">
        <v>138</v>
      </c>
      <c r="C27" s="29">
        <v>13</v>
      </c>
      <c r="D27" s="27">
        <v>32</v>
      </c>
      <c r="E27" s="5"/>
      <c r="F27" s="4"/>
      <c r="G27" s="4">
        <v>32</v>
      </c>
      <c r="I27" t="s">
        <v>152</v>
      </c>
    </row>
    <row r="28" spans="1:18" x14ac:dyDescent="0.25">
      <c r="A28" s="4">
        <v>3</v>
      </c>
      <c r="B28" s="5" t="s">
        <v>139</v>
      </c>
      <c r="C28" s="29">
        <v>14</v>
      </c>
      <c r="D28" s="27">
        <v>33</v>
      </c>
      <c r="E28" s="5"/>
      <c r="F28" s="4"/>
      <c r="G28" s="4"/>
      <c r="I28" s="4" t="s">
        <v>7</v>
      </c>
      <c r="J28" s="4" t="s">
        <v>8</v>
      </c>
      <c r="K28" s="4" t="s">
        <v>127</v>
      </c>
      <c r="L28" s="4" t="s">
        <v>121</v>
      </c>
      <c r="M28" s="4" t="s">
        <v>9</v>
      </c>
      <c r="N28" s="4" t="s">
        <v>10</v>
      </c>
      <c r="O28" s="4" t="s">
        <v>11</v>
      </c>
    </row>
    <row r="29" spans="1:18" x14ac:dyDescent="0.25">
      <c r="A29" s="4"/>
      <c r="B29" s="5"/>
      <c r="C29" s="4"/>
      <c r="D29" s="27"/>
      <c r="E29" s="5" t="s">
        <v>138</v>
      </c>
      <c r="F29" s="4">
        <v>1</v>
      </c>
      <c r="G29" s="4"/>
      <c r="I29" s="4"/>
      <c r="J29" s="4"/>
      <c r="K29" s="4"/>
      <c r="L29" s="4"/>
      <c r="M29" s="5" t="s">
        <v>139</v>
      </c>
      <c r="N29" s="4">
        <v>3</v>
      </c>
      <c r="O29" s="4"/>
      <c r="P29" s="4"/>
      <c r="Q29" s="4"/>
      <c r="R29" s="4"/>
    </row>
    <row r="30" spans="1:18" x14ac:dyDescent="0.25">
      <c r="A30" s="4">
        <v>2</v>
      </c>
      <c r="B30" s="5" t="s">
        <v>131</v>
      </c>
      <c r="C30" s="14">
        <v>10</v>
      </c>
      <c r="D30" s="27">
        <v>25</v>
      </c>
      <c r="E30" s="5"/>
      <c r="F30" s="4"/>
      <c r="G30" s="37">
        <v>25</v>
      </c>
      <c r="H30" s="38" t="s">
        <v>257</v>
      </c>
      <c r="I30" s="4">
        <v>1</v>
      </c>
      <c r="J30" s="5" t="s">
        <v>140</v>
      </c>
      <c r="K30" s="4">
        <v>18</v>
      </c>
      <c r="L30" s="4">
        <v>44</v>
      </c>
      <c r="M30" s="5"/>
      <c r="N30" s="4"/>
      <c r="O30" s="4"/>
      <c r="P30" s="4"/>
      <c r="Q30" s="4"/>
      <c r="R30" s="4"/>
    </row>
    <row r="31" spans="1:18" x14ac:dyDescent="0.25">
      <c r="A31" s="4">
        <v>3</v>
      </c>
      <c r="B31" s="5" t="s">
        <v>140</v>
      </c>
      <c r="C31" s="29">
        <v>18</v>
      </c>
      <c r="D31" s="27">
        <v>44</v>
      </c>
      <c r="E31" s="5"/>
      <c r="F31" s="4"/>
      <c r="G31" s="4"/>
      <c r="I31" s="4">
        <v>2</v>
      </c>
      <c r="J31" s="5" t="s">
        <v>137</v>
      </c>
      <c r="K31" s="4">
        <v>11</v>
      </c>
      <c r="L31" s="4">
        <v>26</v>
      </c>
      <c r="M31" s="5"/>
      <c r="N31" s="4"/>
      <c r="O31" s="4"/>
      <c r="P31" s="4"/>
      <c r="Q31" s="4"/>
      <c r="R31" s="4"/>
    </row>
    <row r="32" spans="1:18" x14ac:dyDescent="0.25">
      <c r="A32" s="4"/>
      <c r="B32" s="5"/>
      <c r="C32" s="4"/>
      <c r="D32" s="27"/>
      <c r="E32" s="5" t="s">
        <v>131</v>
      </c>
      <c r="F32" s="4">
        <v>2</v>
      </c>
      <c r="G32" s="4"/>
      <c r="I32" s="4"/>
      <c r="J32" s="5"/>
      <c r="K32" s="4"/>
      <c r="L32" s="4"/>
      <c r="M32" s="5" t="s">
        <v>140</v>
      </c>
      <c r="N32" s="4">
        <v>1</v>
      </c>
      <c r="O32" s="4"/>
      <c r="P32" s="4"/>
      <c r="Q32" s="4"/>
      <c r="R32" s="4"/>
    </row>
    <row r="33" spans="1:18" x14ac:dyDescent="0.25">
      <c r="A33" s="4">
        <v>1</v>
      </c>
      <c r="B33" s="5" t="s">
        <v>133</v>
      </c>
      <c r="C33" s="4">
        <v>6</v>
      </c>
      <c r="D33" s="27">
        <v>14</v>
      </c>
      <c r="E33" s="5"/>
      <c r="F33" s="4"/>
      <c r="G33" s="4">
        <v>14</v>
      </c>
      <c r="I33" s="4">
        <v>2</v>
      </c>
      <c r="J33" s="5" t="s">
        <v>135</v>
      </c>
      <c r="K33" s="4">
        <v>15</v>
      </c>
      <c r="L33" s="4">
        <v>37</v>
      </c>
      <c r="M33" s="5"/>
      <c r="N33" s="4"/>
      <c r="O33" s="4"/>
      <c r="P33" s="4"/>
      <c r="Q33" s="4"/>
      <c r="R33" s="4"/>
    </row>
    <row r="34" spans="1:18" x14ac:dyDescent="0.25">
      <c r="A34" s="4">
        <v>1</v>
      </c>
      <c r="B34" s="5" t="s">
        <v>134</v>
      </c>
      <c r="C34" s="29">
        <v>14</v>
      </c>
      <c r="D34" s="27">
        <v>36</v>
      </c>
      <c r="E34" s="5"/>
      <c r="F34" s="4"/>
      <c r="G34" s="4"/>
      <c r="I34" s="4">
        <v>3</v>
      </c>
      <c r="J34" s="5" t="s">
        <v>138</v>
      </c>
      <c r="K34" s="4">
        <v>13</v>
      </c>
      <c r="L34" s="4">
        <v>32</v>
      </c>
      <c r="M34" s="5"/>
      <c r="N34" s="4"/>
      <c r="O34" s="4"/>
      <c r="P34" s="4"/>
      <c r="Q34" s="4"/>
      <c r="R34" s="4"/>
    </row>
    <row r="35" spans="1:18" x14ac:dyDescent="0.25">
      <c r="A35" s="4">
        <v>3</v>
      </c>
      <c r="B35" s="5" t="s">
        <v>135</v>
      </c>
      <c r="C35" s="29">
        <v>15</v>
      </c>
      <c r="D35" s="27">
        <v>37</v>
      </c>
      <c r="E35" s="18"/>
      <c r="F35" s="4"/>
      <c r="G35" s="4"/>
      <c r="I35" s="4">
        <v>3</v>
      </c>
      <c r="J35" s="5" t="s">
        <v>141</v>
      </c>
      <c r="K35" s="4">
        <v>23</v>
      </c>
      <c r="L35" s="4">
        <v>56</v>
      </c>
      <c r="M35" s="5"/>
      <c r="N35" s="4"/>
      <c r="O35" s="4"/>
      <c r="P35" s="4"/>
      <c r="Q35" s="4"/>
      <c r="R35" s="4"/>
    </row>
    <row r="36" spans="1:18" x14ac:dyDescent="0.25">
      <c r="A36" s="4"/>
      <c r="B36" s="5"/>
      <c r="C36" s="4"/>
      <c r="D36" s="27"/>
      <c r="E36" s="18"/>
      <c r="F36" s="4"/>
      <c r="G36" s="4"/>
      <c r="I36" s="4"/>
      <c r="J36" s="5"/>
      <c r="K36" s="4"/>
      <c r="L36" s="4"/>
      <c r="M36" s="5" t="s">
        <v>141</v>
      </c>
      <c r="N36" s="4">
        <v>3</v>
      </c>
      <c r="O36" s="4"/>
      <c r="P36" s="4"/>
      <c r="Q36" s="4"/>
      <c r="R36" s="4"/>
    </row>
    <row r="37" spans="1:18" x14ac:dyDescent="0.25">
      <c r="A37" s="4"/>
      <c r="B37" s="5"/>
      <c r="C37" s="4"/>
      <c r="D37" s="27"/>
      <c r="G37" s="4"/>
      <c r="I37" s="4">
        <v>1</v>
      </c>
      <c r="J37" s="5" t="s">
        <v>142</v>
      </c>
      <c r="K37" s="4">
        <v>19</v>
      </c>
      <c r="L37" s="4">
        <v>45</v>
      </c>
      <c r="M37" s="5"/>
      <c r="N37" s="4"/>
      <c r="O37" s="4"/>
      <c r="P37" s="4"/>
      <c r="Q37" s="4"/>
      <c r="R37" s="4"/>
    </row>
    <row r="38" spans="1:18" x14ac:dyDescent="0.25">
      <c r="A38" s="4"/>
      <c r="B38" s="5"/>
      <c r="C38" s="4"/>
      <c r="D38" s="11" t="s">
        <v>258</v>
      </c>
      <c r="F38" s="4"/>
      <c r="G38" s="4"/>
      <c r="I38" s="4">
        <v>1</v>
      </c>
      <c r="J38" s="5" t="s">
        <v>143</v>
      </c>
      <c r="K38" s="4">
        <v>27</v>
      </c>
      <c r="L38" s="4">
        <v>67</v>
      </c>
      <c r="M38" s="5"/>
      <c r="N38" s="4"/>
      <c r="O38" s="4"/>
      <c r="P38" s="4"/>
      <c r="Q38" s="4"/>
      <c r="R38" s="4"/>
    </row>
    <row r="39" spans="1:18" x14ac:dyDescent="0.25">
      <c r="B39" s="3"/>
      <c r="D39" s="18" t="s">
        <v>151</v>
      </c>
      <c r="E39" s="18"/>
      <c r="I39" s="4">
        <v>2</v>
      </c>
      <c r="J39" s="5" t="s">
        <v>144</v>
      </c>
      <c r="K39" s="4">
        <v>20</v>
      </c>
      <c r="L39" s="4">
        <v>49</v>
      </c>
      <c r="M39" s="5"/>
      <c r="N39" s="4"/>
      <c r="O39" s="4"/>
      <c r="P39" s="4"/>
      <c r="Q39" s="4"/>
      <c r="R39" s="4"/>
    </row>
    <row r="40" spans="1:18" x14ac:dyDescent="0.25">
      <c r="B40" s="3"/>
      <c r="D40" s="28" t="s">
        <v>259</v>
      </c>
      <c r="E40" s="18"/>
      <c r="I40" s="4"/>
      <c r="J40" s="5"/>
      <c r="K40" s="4"/>
      <c r="L40" s="4"/>
      <c r="M40" s="5" t="s">
        <v>143</v>
      </c>
      <c r="N40" s="4">
        <v>1</v>
      </c>
      <c r="O40" s="4"/>
      <c r="P40" s="4"/>
      <c r="Q40" s="4"/>
      <c r="R40" s="4"/>
    </row>
    <row r="41" spans="1:18" x14ac:dyDescent="0.25">
      <c r="B41" s="3"/>
      <c r="D41" s="28"/>
      <c r="E41" s="18"/>
      <c r="I41" s="4">
        <v>2</v>
      </c>
      <c r="J41" s="5" t="s">
        <v>145</v>
      </c>
      <c r="K41" s="4">
        <v>24</v>
      </c>
      <c r="L41" s="4">
        <v>60</v>
      </c>
      <c r="M41" s="5"/>
      <c r="N41" s="4"/>
      <c r="O41" s="4"/>
      <c r="P41" s="4"/>
      <c r="Q41" s="4"/>
      <c r="R41" s="4"/>
    </row>
    <row r="42" spans="1:18" x14ac:dyDescent="0.25">
      <c r="A42" s="4" t="s">
        <v>119</v>
      </c>
      <c r="B42" s="4" t="s">
        <v>120</v>
      </c>
      <c r="C42" s="4" t="s">
        <v>121</v>
      </c>
      <c r="D42" s="28"/>
      <c r="I42" s="4">
        <v>3</v>
      </c>
      <c r="J42" s="5" t="s">
        <v>146</v>
      </c>
      <c r="K42" s="4">
        <v>32</v>
      </c>
      <c r="L42" s="4">
        <v>79</v>
      </c>
      <c r="M42" s="5"/>
      <c r="N42" s="4"/>
      <c r="O42" s="4"/>
      <c r="P42" s="4"/>
      <c r="Q42" s="4"/>
      <c r="R42" s="4"/>
    </row>
    <row r="43" spans="1:18" x14ac:dyDescent="0.25">
      <c r="A43" s="4">
        <v>1</v>
      </c>
      <c r="B43" s="4">
        <v>4</v>
      </c>
      <c r="C43" s="4">
        <v>11</v>
      </c>
      <c r="D43" s="28"/>
      <c r="I43" s="4">
        <v>3</v>
      </c>
      <c r="J43" s="5" t="s">
        <v>147</v>
      </c>
      <c r="K43" s="4">
        <v>22</v>
      </c>
      <c r="L43" s="4">
        <v>55</v>
      </c>
      <c r="M43" s="5"/>
      <c r="N43" s="4"/>
      <c r="O43" s="4"/>
      <c r="P43" s="4"/>
      <c r="Q43" s="4"/>
      <c r="R43" s="4"/>
    </row>
    <row r="44" spans="1:18" x14ac:dyDescent="0.25">
      <c r="A44" s="4">
        <v>2</v>
      </c>
      <c r="B44" s="4">
        <v>3</v>
      </c>
      <c r="C44" s="4">
        <v>7</v>
      </c>
      <c r="D44" s="28"/>
      <c r="I44" s="4"/>
      <c r="J44" s="5"/>
      <c r="K44" s="4"/>
      <c r="L44" s="4"/>
      <c r="M44" s="5" t="s">
        <v>146</v>
      </c>
      <c r="N44" s="4">
        <v>3</v>
      </c>
      <c r="O44" s="4"/>
      <c r="P44" s="4"/>
      <c r="Q44" s="4"/>
      <c r="R44" s="4"/>
    </row>
    <row r="45" spans="1:18" x14ac:dyDescent="0.25">
      <c r="A45" s="4">
        <v>3</v>
      </c>
      <c r="B45" s="4">
        <v>5</v>
      </c>
      <c r="C45" s="4">
        <v>12</v>
      </c>
      <c r="D45" s="28"/>
      <c r="H45" s="4"/>
      <c r="I45" s="4">
        <v>1</v>
      </c>
      <c r="J45" s="5" t="s">
        <v>148</v>
      </c>
      <c r="K45" s="4"/>
      <c r="L45" s="4"/>
      <c r="M45" s="5"/>
      <c r="N45" s="4"/>
      <c r="O45" s="4"/>
      <c r="P45" s="4"/>
      <c r="Q45" s="4"/>
      <c r="R45" s="4"/>
    </row>
    <row r="46" spans="1:18" x14ac:dyDescent="0.25">
      <c r="D46" s="28"/>
      <c r="H46" s="4"/>
      <c r="I46" s="4">
        <v>1</v>
      </c>
      <c r="J46" s="5" t="s">
        <v>149</v>
      </c>
      <c r="K46" s="4"/>
      <c r="L46" s="4"/>
      <c r="M46" s="5"/>
      <c r="N46" s="4"/>
      <c r="O46" s="4"/>
    </row>
    <row r="47" spans="1:18" x14ac:dyDescent="0.25">
      <c r="C47" t="s">
        <v>98</v>
      </c>
      <c r="D47" s="3" t="s">
        <v>153</v>
      </c>
      <c r="E47" t="s">
        <v>154</v>
      </c>
      <c r="H47" s="4"/>
      <c r="I47" s="4">
        <v>2</v>
      </c>
      <c r="J47" s="5" t="s">
        <v>150</v>
      </c>
      <c r="K47" s="4"/>
      <c r="L47" s="4"/>
      <c r="M47" s="5"/>
      <c r="N47" s="4"/>
      <c r="O47" s="4"/>
    </row>
    <row r="48" spans="1:18" x14ac:dyDescent="0.25">
      <c r="A48" s="4" t="s">
        <v>7</v>
      </c>
      <c r="B48" s="4" t="s">
        <v>8</v>
      </c>
      <c r="C48" s="4" t="s">
        <v>127</v>
      </c>
      <c r="D48" s="4" t="s">
        <v>121</v>
      </c>
      <c r="E48" s="4" t="s">
        <v>9</v>
      </c>
      <c r="F48" s="4" t="s">
        <v>10</v>
      </c>
      <c r="G48" s="4" t="s">
        <v>11</v>
      </c>
      <c r="H48" s="4"/>
      <c r="I48" s="4"/>
      <c r="J48" s="5"/>
      <c r="K48" s="4"/>
      <c r="L48" s="4"/>
      <c r="M48" s="4">
        <v>333</v>
      </c>
      <c r="N48" s="4"/>
      <c r="O48" s="4"/>
    </row>
    <row r="49" spans="1:16" x14ac:dyDescent="0.25">
      <c r="A49" s="4">
        <v>1</v>
      </c>
      <c r="B49" s="4">
        <v>101</v>
      </c>
      <c r="C49" s="4">
        <v>9</v>
      </c>
      <c r="D49" s="27">
        <v>23</v>
      </c>
      <c r="E49" s="4"/>
      <c r="F49" s="4"/>
      <c r="G49" s="4"/>
      <c r="H49" s="4"/>
      <c r="I49" s="4"/>
      <c r="J49" s="5"/>
      <c r="K49" s="4"/>
      <c r="L49" s="4"/>
      <c r="M49" s="4"/>
      <c r="N49" s="4"/>
      <c r="O49" s="4"/>
    </row>
    <row r="50" spans="1:16" x14ac:dyDescent="0.25">
      <c r="A50" s="4">
        <v>2</v>
      </c>
      <c r="B50" s="5" t="s">
        <v>155</v>
      </c>
      <c r="C50" s="4">
        <v>8</v>
      </c>
      <c r="D50" s="27">
        <v>19</v>
      </c>
      <c r="E50" s="5"/>
      <c r="F50" s="4"/>
      <c r="G50" s="4"/>
      <c r="J50" s="3"/>
    </row>
    <row r="51" spans="1:16" x14ac:dyDescent="0.25">
      <c r="A51" s="4">
        <v>3</v>
      </c>
      <c r="B51" s="5" t="s">
        <v>156</v>
      </c>
      <c r="C51" s="4">
        <v>0</v>
      </c>
      <c r="D51" s="27">
        <v>0</v>
      </c>
      <c r="E51" s="5"/>
      <c r="F51" s="4"/>
      <c r="G51" s="4"/>
      <c r="J51" s="3"/>
    </row>
    <row r="52" spans="1:16" x14ac:dyDescent="0.25">
      <c r="A52" s="4">
        <v>3</v>
      </c>
      <c r="B52" s="5" t="s">
        <v>157</v>
      </c>
      <c r="C52" s="4">
        <v>10</v>
      </c>
      <c r="D52" s="27">
        <v>24</v>
      </c>
      <c r="E52" s="5"/>
      <c r="F52" s="4"/>
      <c r="G52" s="4">
        <v>24</v>
      </c>
      <c r="I52" s="4" t="s">
        <v>7</v>
      </c>
      <c r="J52" s="4" t="s">
        <v>8</v>
      </c>
      <c r="K52" s="4" t="s">
        <v>127</v>
      </c>
      <c r="L52" s="4" t="s">
        <v>121</v>
      </c>
      <c r="M52" s="4" t="s">
        <v>9</v>
      </c>
      <c r="N52" s="4" t="s">
        <v>10</v>
      </c>
      <c r="O52" s="4" t="s">
        <v>11</v>
      </c>
    </row>
    <row r="53" spans="1:16" x14ac:dyDescent="0.25">
      <c r="A53" s="4"/>
      <c r="B53" s="5"/>
      <c r="C53" s="4"/>
      <c r="D53" s="27"/>
      <c r="E53" s="30" t="s">
        <v>157</v>
      </c>
      <c r="F53" s="6">
        <v>3</v>
      </c>
      <c r="G53" s="4"/>
      <c r="H53" s="4"/>
      <c r="I53" s="4"/>
      <c r="J53" s="4"/>
      <c r="K53" s="4"/>
      <c r="L53" s="4"/>
      <c r="M53" s="5"/>
      <c r="N53" s="4"/>
      <c r="O53" s="4"/>
      <c r="P53" s="4"/>
    </row>
    <row r="54" spans="1:16" x14ac:dyDescent="0.25">
      <c r="A54" s="4">
        <v>1</v>
      </c>
      <c r="B54" s="5" t="s">
        <v>158</v>
      </c>
      <c r="C54" s="29">
        <v>14</v>
      </c>
      <c r="D54" s="27">
        <v>35</v>
      </c>
      <c r="E54" s="5"/>
      <c r="F54" s="4"/>
      <c r="G54" s="4"/>
      <c r="H54" s="4"/>
      <c r="I54" s="4"/>
      <c r="J54" s="5"/>
      <c r="K54" s="4"/>
      <c r="L54" s="4"/>
      <c r="M54" s="5"/>
      <c r="N54" s="4"/>
      <c r="O54" s="4"/>
      <c r="P54" s="4"/>
    </row>
    <row r="55" spans="1:16" x14ac:dyDescent="0.25">
      <c r="A55" s="4">
        <v>2</v>
      </c>
      <c r="B55" s="5" t="s">
        <v>159</v>
      </c>
      <c r="C55" s="29">
        <v>13</v>
      </c>
      <c r="D55" s="27">
        <v>31</v>
      </c>
      <c r="E55" s="5"/>
      <c r="F55" s="4"/>
      <c r="G55" s="4"/>
      <c r="H55" s="4"/>
      <c r="P55" s="4"/>
    </row>
    <row r="56" spans="1:16" x14ac:dyDescent="0.25">
      <c r="A56" s="4"/>
      <c r="B56" s="5"/>
      <c r="C56" s="4"/>
      <c r="D56" s="27"/>
      <c r="E56" s="5" t="s">
        <v>159</v>
      </c>
      <c r="F56" s="4">
        <v>2</v>
      </c>
      <c r="G56" s="4"/>
      <c r="H56" s="4"/>
      <c r="I56" s="4"/>
      <c r="J56" s="5"/>
      <c r="K56" s="4"/>
      <c r="L56" s="4"/>
      <c r="M56" s="5" t="s">
        <v>158</v>
      </c>
      <c r="N56" s="4">
        <v>1</v>
      </c>
      <c r="O56" s="4"/>
      <c r="P56" s="4"/>
    </row>
    <row r="57" spans="1:16" x14ac:dyDescent="0.25">
      <c r="A57" s="4">
        <v>1</v>
      </c>
      <c r="B57" s="5" t="s">
        <v>160</v>
      </c>
      <c r="C57" s="29">
        <v>12</v>
      </c>
      <c r="D57" s="17">
        <v>42</v>
      </c>
      <c r="E57" s="5"/>
      <c r="F57" s="4"/>
      <c r="G57" s="4"/>
      <c r="H57" s="4"/>
      <c r="I57" s="4">
        <v>2</v>
      </c>
      <c r="J57" s="5" t="s">
        <v>160</v>
      </c>
      <c r="K57" s="29">
        <v>17</v>
      </c>
      <c r="L57" s="4"/>
      <c r="M57" s="5"/>
      <c r="N57" s="4"/>
      <c r="O57" s="4"/>
      <c r="P57" s="4"/>
    </row>
    <row r="58" spans="1:16" x14ac:dyDescent="0.25">
      <c r="A58" s="4">
        <v>3</v>
      </c>
      <c r="B58" s="5" t="s">
        <v>155</v>
      </c>
      <c r="C58" s="4">
        <v>8</v>
      </c>
      <c r="D58" s="17">
        <v>19</v>
      </c>
      <c r="E58" s="5"/>
      <c r="F58" s="4"/>
      <c r="G58" s="4">
        <v>19</v>
      </c>
      <c r="H58" s="4"/>
      <c r="I58" s="4">
        <v>3</v>
      </c>
      <c r="J58" s="5" t="s">
        <v>162</v>
      </c>
      <c r="K58" s="4">
        <v>9</v>
      </c>
      <c r="L58" s="4">
        <v>23</v>
      </c>
      <c r="M58" s="5"/>
      <c r="N58" s="4"/>
      <c r="O58" s="4">
        <v>23</v>
      </c>
      <c r="P58" s="4"/>
    </row>
    <row r="59" spans="1:16" x14ac:dyDescent="0.25">
      <c r="A59" s="4">
        <v>3</v>
      </c>
      <c r="B59" s="5" t="s">
        <v>161</v>
      </c>
      <c r="C59" s="29">
        <v>18</v>
      </c>
      <c r="D59" s="17">
        <v>43</v>
      </c>
      <c r="E59" s="5"/>
      <c r="F59" s="4"/>
      <c r="G59" s="4"/>
      <c r="H59" s="4"/>
      <c r="I59" s="4">
        <v>3</v>
      </c>
      <c r="J59" s="5" t="s">
        <v>165</v>
      </c>
      <c r="K59" s="29">
        <v>19</v>
      </c>
      <c r="L59" s="4"/>
      <c r="M59" s="5"/>
      <c r="N59" s="4"/>
      <c r="O59" s="4"/>
      <c r="P59" s="4"/>
    </row>
    <row r="60" spans="1:16" x14ac:dyDescent="0.25">
      <c r="A60" s="4"/>
      <c r="B60" s="5"/>
      <c r="C60" s="4"/>
      <c r="D60" s="17"/>
      <c r="E60" s="5" t="s">
        <v>155</v>
      </c>
      <c r="F60" s="4">
        <v>3</v>
      </c>
      <c r="G60" s="4"/>
      <c r="H60" s="4"/>
      <c r="I60" s="4"/>
      <c r="J60" s="5"/>
      <c r="K60" s="4"/>
      <c r="L60" s="4"/>
      <c r="M60" s="5" t="s">
        <v>162</v>
      </c>
      <c r="N60" s="4">
        <v>3</v>
      </c>
      <c r="O60" s="4"/>
      <c r="P60" s="4"/>
    </row>
    <row r="61" spans="1:16" x14ac:dyDescent="0.25">
      <c r="A61" s="4">
        <v>1</v>
      </c>
      <c r="B61" s="5" t="s">
        <v>132</v>
      </c>
      <c r="C61" s="29">
        <v>12</v>
      </c>
      <c r="D61" s="17">
        <v>30</v>
      </c>
      <c r="E61" s="5"/>
      <c r="F61" s="4"/>
      <c r="G61" s="4"/>
      <c r="H61" s="4"/>
      <c r="I61" s="4">
        <v>1</v>
      </c>
      <c r="J61" s="5" t="s">
        <v>153</v>
      </c>
      <c r="K61" s="4">
        <v>5</v>
      </c>
      <c r="L61" s="4">
        <v>12</v>
      </c>
      <c r="M61" s="5"/>
      <c r="N61" s="4"/>
      <c r="O61" s="4">
        <v>12</v>
      </c>
      <c r="P61" s="4"/>
    </row>
    <row r="62" spans="1:16" x14ac:dyDescent="0.25">
      <c r="A62" s="4">
        <v>2</v>
      </c>
      <c r="B62" s="5" t="s">
        <v>153</v>
      </c>
      <c r="C62" s="4">
        <v>5</v>
      </c>
      <c r="D62" s="17">
        <v>12</v>
      </c>
      <c r="E62" s="5"/>
      <c r="F62" s="4"/>
      <c r="G62" s="4">
        <v>12</v>
      </c>
      <c r="H62" s="4"/>
      <c r="I62" s="4">
        <v>1</v>
      </c>
      <c r="J62" s="5" t="s">
        <v>166</v>
      </c>
      <c r="K62" s="29">
        <v>13</v>
      </c>
      <c r="L62" s="4"/>
      <c r="M62" s="5"/>
      <c r="N62" s="4"/>
      <c r="O62" s="4"/>
      <c r="P62" s="4"/>
    </row>
    <row r="63" spans="1:16" x14ac:dyDescent="0.25">
      <c r="A63" s="4">
        <v>2</v>
      </c>
      <c r="B63" s="5" t="s">
        <v>137</v>
      </c>
      <c r="C63" s="29">
        <v>11</v>
      </c>
      <c r="D63" s="17">
        <v>26</v>
      </c>
      <c r="E63" s="5"/>
      <c r="F63" s="4"/>
      <c r="G63" s="4"/>
      <c r="H63" s="4"/>
      <c r="I63" s="4">
        <v>2</v>
      </c>
      <c r="J63" s="5" t="s">
        <v>132</v>
      </c>
      <c r="K63" s="29">
        <v>12</v>
      </c>
      <c r="L63" s="4"/>
      <c r="M63" s="5"/>
      <c r="N63" s="4"/>
      <c r="O63" s="4"/>
      <c r="P63" s="4"/>
    </row>
    <row r="64" spans="1:16" x14ac:dyDescent="0.25">
      <c r="A64" s="4"/>
      <c r="B64" s="5"/>
      <c r="C64" s="4"/>
      <c r="D64" s="17"/>
      <c r="E64" s="5" t="s">
        <v>153</v>
      </c>
      <c r="F64" s="4">
        <v>2</v>
      </c>
      <c r="G64" s="4"/>
      <c r="H64" s="4"/>
      <c r="I64" s="4"/>
      <c r="J64" s="5"/>
      <c r="K64" s="4"/>
      <c r="L64" s="4"/>
      <c r="M64" s="5" t="s">
        <v>153</v>
      </c>
      <c r="N64" s="4">
        <v>1</v>
      </c>
      <c r="O64" s="4"/>
      <c r="P64" s="4"/>
    </row>
    <row r="65" spans="1:16" x14ac:dyDescent="0.25">
      <c r="A65" s="4">
        <v>1</v>
      </c>
      <c r="B65" s="5" t="s">
        <v>162</v>
      </c>
      <c r="C65" s="4">
        <v>9</v>
      </c>
      <c r="D65" s="4">
        <v>23</v>
      </c>
      <c r="E65" s="5"/>
      <c r="F65" s="4"/>
      <c r="G65" s="4"/>
      <c r="H65" s="4"/>
      <c r="I65" s="4">
        <v>2</v>
      </c>
      <c r="J65" s="5" t="s">
        <v>155</v>
      </c>
      <c r="K65" s="4">
        <v>8</v>
      </c>
      <c r="L65" s="4">
        <v>18</v>
      </c>
      <c r="M65" s="5"/>
      <c r="N65" s="4"/>
      <c r="O65" s="4"/>
      <c r="P65" s="4"/>
    </row>
    <row r="66" spans="1:16" x14ac:dyDescent="0.25">
      <c r="A66" s="4">
        <v>3</v>
      </c>
      <c r="B66" s="5" t="s">
        <v>156</v>
      </c>
      <c r="C66" s="4">
        <v>0</v>
      </c>
      <c r="D66" s="4">
        <v>0</v>
      </c>
      <c r="E66" s="5"/>
      <c r="F66" s="4"/>
      <c r="G66" s="4"/>
      <c r="H66" s="4"/>
      <c r="I66" s="4">
        <v>3</v>
      </c>
      <c r="J66" s="5" t="s">
        <v>156</v>
      </c>
      <c r="K66" s="4">
        <v>0</v>
      </c>
      <c r="L66" s="4">
        <v>0</v>
      </c>
      <c r="M66" s="5"/>
      <c r="N66" s="4"/>
      <c r="O66" s="4"/>
      <c r="P66" s="4"/>
    </row>
    <row r="67" spans="1:16" x14ac:dyDescent="0.25">
      <c r="A67" s="4">
        <v>3</v>
      </c>
      <c r="B67" s="5" t="s">
        <v>157</v>
      </c>
      <c r="C67" s="4">
        <v>10</v>
      </c>
      <c r="D67" s="4">
        <v>24</v>
      </c>
      <c r="E67" s="5"/>
      <c r="F67" s="4"/>
      <c r="G67" s="4">
        <v>24</v>
      </c>
      <c r="H67" s="4"/>
      <c r="I67" s="4">
        <v>3</v>
      </c>
      <c r="J67" s="5" t="s">
        <v>157</v>
      </c>
      <c r="K67" s="4">
        <v>10</v>
      </c>
      <c r="L67" s="4">
        <v>24</v>
      </c>
      <c r="M67" s="5"/>
      <c r="N67" s="4"/>
      <c r="O67" s="4">
        <v>24</v>
      </c>
      <c r="P67" s="4"/>
    </row>
    <row r="68" spans="1:16" x14ac:dyDescent="0.25">
      <c r="A68" s="4"/>
      <c r="B68" s="5"/>
      <c r="C68" s="4"/>
      <c r="D68" s="4"/>
      <c r="E68" s="30" t="s">
        <v>157</v>
      </c>
      <c r="F68" s="6">
        <v>3</v>
      </c>
      <c r="G68" s="4"/>
      <c r="H68" s="4"/>
      <c r="I68" s="4"/>
      <c r="J68" s="5"/>
      <c r="K68" s="4"/>
      <c r="L68" s="4"/>
      <c r="M68" s="30" t="s">
        <v>157</v>
      </c>
      <c r="N68" s="6">
        <v>3</v>
      </c>
      <c r="O68" s="4"/>
      <c r="P68" s="4"/>
    </row>
    <row r="69" spans="1:16" x14ac:dyDescent="0.25">
      <c r="A69" s="4"/>
      <c r="B69" s="5"/>
      <c r="C69" s="4"/>
      <c r="D69" s="4"/>
      <c r="E69" s="5"/>
      <c r="F69" s="4"/>
      <c r="G69" s="4"/>
      <c r="H69" s="4"/>
      <c r="I69" s="4">
        <v>1</v>
      </c>
      <c r="J69" s="5" t="s">
        <v>158</v>
      </c>
      <c r="K69" s="29">
        <v>14</v>
      </c>
      <c r="L69" s="27">
        <v>35</v>
      </c>
      <c r="M69" s="5"/>
      <c r="N69" s="4"/>
      <c r="O69" s="4"/>
      <c r="P69" s="4"/>
    </row>
    <row r="70" spans="1:16" x14ac:dyDescent="0.25">
      <c r="A70" s="11" t="s">
        <v>163</v>
      </c>
      <c r="B70" s="5"/>
      <c r="C70" s="4"/>
      <c r="D70" s="4" t="s">
        <v>164</v>
      </c>
      <c r="E70" s="5"/>
      <c r="F70" s="4"/>
      <c r="G70" s="4"/>
      <c r="H70" s="4"/>
      <c r="I70" s="4">
        <v>2</v>
      </c>
      <c r="J70" s="5" t="s">
        <v>159</v>
      </c>
      <c r="K70" s="29">
        <v>13</v>
      </c>
      <c r="L70" s="27">
        <v>31</v>
      </c>
      <c r="M70" s="5"/>
      <c r="N70" s="4"/>
      <c r="O70" s="4"/>
      <c r="P70" s="4"/>
    </row>
    <row r="71" spans="1:16" x14ac:dyDescent="0.25">
      <c r="A71" s="4"/>
      <c r="B71" s="5"/>
      <c r="C71" s="4"/>
      <c r="D71" s="4"/>
      <c r="E71" s="5"/>
      <c r="F71" s="4"/>
      <c r="G71" s="4"/>
      <c r="H71" s="4"/>
      <c r="I71" s="4"/>
      <c r="J71" s="5"/>
      <c r="K71" s="4"/>
      <c r="L71" s="4"/>
      <c r="M71" s="5"/>
      <c r="N71" s="4"/>
      <c r="O71" s="4"/>
      <c r="P71" s="4"/>
    </row>
    <row r="72" spans="1:16" x14ac:dyDescent="0.25">
      <c r="A72" s="4"/>
      <c r="B72" s="5"/>
      <c r="C72" s="4"/>
      <c r="D72" s="4"/>
      <c r="E72" s="5"/>
      <c r="F72" s="4"/>
      <c r="G72" s="4"/>
      <c r="H72" s="4"/>
      <c r="I72" s="11" t="s">
        <v>163</v>
      </c>
      <c r="J72" s="5"/>
      <c r="K72" s="4"/>
      <c r="L72" s="4" t="s">
        <v>164</v>
      </c>
      <c r="M72" s="5"/>
      <c r="N72" s="4"/>
      <c r="O72" s="4"/>
      <c r="P72" s="4"/>
    </row>
    <row r="73" spans="1:16" x14ac:dyDescent="0.25">
      <c r="A73" s="4"/>
      <c r="B73" s="5"/>
      <c r="C73" s="4"/>
      <c r="D73" s="4"/>
      <c r="E73" s="5"/>
      <c r="F73" s="4"/>
      <c r="G73" s="4"/>
      <c r="H73" s="4"/>
      <c r="I73" s="4"/>
      <c r="J73" s="5"/>
      <c r="K73" s="4"/>
      <c r="L73" s="4"/>
      <c r="M73" s="5"/>
      <c r="N73" s="4"/>
      <c r="O73" s="4"/>
      <c r="P73" s="4"/>
    </row>
    <row r="74" spans="1:16" x14ac:dyDescent="0.25">
      <c r="C74" t="s">
        <v>98</v>
      </c>
      <c r="D74" s="3" t="s">
        <v>157</v>
      </c>
      <c r="E74" t="s">
        <v>167</v>
      </c>
      <c r="J74" s="3"/>
      <c r="M74" s="3"/>
    </row>
    <row r="75" spans="1:16" x14ac:dyDescent="0.25">
      <c r="A75" s="4" t="s">
        <v>7</v>
      </c>
      <c r="B75" s="4" t="s">
        <v>8</v>
      </c>
      <c r="C75" s="4" t="s">
        <v>127</v>
      </c>
      <c r="D75" s="4" t="s">
        <v>121</v>
      </c>
      <c r="E75" s="4" t="s">
        <v>9</v>
      </c>
      <c r="F75" s="4" t="s">
        <v>10</v>
      </c>
      <c r="G75" s="4" t="s">
        <v>11</v>
      </c>
      <c r="J75" s="3"/>
      <c r="M75" s="3"/>
    </row>
    <row r="76" spans="1:16" x14ac:dyDescent="0.25">
      <c r="A76" s="4">
        <v>1</v>
      </c>
      <c r="B76" s="39" t="s">
        <v>158</v>
      </c>
      <c r="C76" s="29">
        <v>14</v>
      </c>
      <c r="D76" s="4"/>
      <c r="E76" s="5"/>
      <c r="F76" s="4"/>
      <c r="G76" s="4"/>
      <c r="J76" s="3"/>
      <c r="M76" s="3"/>
    </row>
    <row r="77" spans="1:16" x14ac:dyDescent="0.25">
      <c r="A77" s="4">
        <v>2</v>
      </c>
      <c r="B77" s="39" t="s">
        <v>159</v>
      </c>
      <c r="C77" s="29">
        <v>13</v>
      </c>
      <c r="D77" s="4"/>
      <c r="E77" s="5"/>
      <c r="F77" s="4"/>
      <c r="G77" s="4"/>
      <c r="J77" s="3"/>
      <c r="M77" s="3"/>
    </row>
    <row r="78" spans="1:16" x14ac:dyDescent="0.25">
      <c r="A78" s="4">
        <v>3</v>
      </c>
      <c r="B78" s="5" t="s">
        <v>153</v>
      </c>
      <c r="C78" s="4">
        <v>5</v>
      </c>
      <c r="D78" s="4">
        <v>12</v>
      </c>
      <c r="E78" s="5"/>
      <c r="F78" s="4"/>
      <c r="G78" s="4"/>
      <c r="J78" s="3"/>
      <c r="M78" s="3"/>
    </row>
    <row r="79" spans="1:16" x14ac:dyDescent="0.25">
      <c r="A79" s="4">
        <v>3</v>
      </c>
      <c r="B79" s="39" t="s">
        <v>168</v>
      </c>
      <c r="C79" s="29">
        <v>15</v>
      </c>
      <c r="D79" s="4"/>
      <c r="E79" s="5"/>
      <c r="F79" s="4"/>
      <c r="G79" s="4"/>
      <c r="J79" s="3"/>
      <c r="M79" s="3"/>
    </row>
    <row r="80" spans="1:16" x14ac:dyDescent="0.25">
      <c r="A80" s="4"/>
      <c r="B80" s="5"/>
      <c r="C80" s="4"/>
      <c r="D80" s="4"/>
      <c r="E80" s="5" t="s">
        <v>153</v>
      </c>
      <c r="F80" s="4">
        <v>3</v>
      </c>
      <c r="G80" s="4"/>
      <c r="J80" s="3"/>
      <c r="M80" s="3"/>
    </row>
    <row r="81" spans="1:16" x14ac:dyDescent="0.25">
      <c r="A81" s="4">
        <v>1</v>
      </c>
      <c r="B81" s="5" t="s">
        <v>162</v>
      </c>
      <c r="C81" s="4">
        <v>9</v>
      </c>
      <c r="D81" s="4">
        <v>23</v>
      </c>
      <c r="E81" s="5"/>
      <c r="F81" s="4"/>
      <c r="G81" s="4"/>
      <c r="J81" s="3"/>
      <c r="M81" s="3"/>
    </row>
    <row r="82" spans="1:16" x14ac:dyDescent="0.25">
      <c r="A82" s="4">
        <v>2</v>
      </c>
      <c r="B82" s="5" t="s">
        <v>155</v>
      </c>
      <c r="C82" s="4">
        <v>8</v>
      </c>
      <c r="D82" s="4">
        <v>19</v>
      </c>
      <c r="E82" s="5"/>
      <c r="F82" s="4"/>
      <c r="G82" s="4"/>
      <c r="J82" s="3"/>
      <c r="M82" s="3"/>
    </row>
    <row r="83" spans="1:16" x14ac:dyDescent="0.25">
      <c r="A83" s="4"/>
      <c r="B83" s="5"/>
      <c r="C83" s="4"/>
      <c r="D83" s="4"/>
      <c r="E83" s="31" t="s">
        <v>162</v>
      </c>
      <c r="F83" s="32">
        <v>1</v>
      </c>
      <c r="G83" s="4"/>
      <c r="J83" s="3"/>
      <c r="M83" s="3"/>
    </row>
    <row r="84" spans="1:16" x14ac:dyDescent="0.25">
      <c r="A84" s="4">
        <v>2</v>
      </c>
      <c r="B84" s="39" t="s">
        <v>132</v>
      </c>
      <c r="C84" s="29">
        <v>12</v>
      </c>
      <c r="D84" s="4"/>
      <c r="E84" s="5"/>
      <c r="F84" s="4"/>
      <c r="G84" s="4"/>
      <c r="J84" s="3"/>
      <c r="M84" s="3"/>
    </row>
    <row r="85" spans="1:16" x14ac:dyDescent="0.25">
      <c r="A85" s="4">
        <v>3</v>
      </c>
      <c r="B85" s="5" t="s">
        <v>130</v>
      </c>
      <c r="C85" s="4">
        <v>4</v>
      </c>
      <c r="D85" s="4">
        <v>11</v>
      </c>
      <c r="E85" s="5"/>
      <c r="F85" s="4"/>
      <c r="G85" s="4"/>
      <c r="J85" s="3"/>
      <c r="M85" s="3"/>
    </row>
    <row r="86" spans="1:16" x14ac:dyDescent="0.25">
      <c r="A86" s="4">
        <v>3</v>
      </c>
      <c r="B86" s="39" t="s">
        <v>158</v>
      </c>
      <c r="C86" s="29">
        <v>14</v>
      </c>
      <c r="D86" s="4"/>
      <c r="E86" s="5"/>
      <c r="F86" s="4"/>
      <c r="G86" s="4"/>
      <c r="J86" s="3"/>
      <c r="M86" s="3"/>
    </row>
    <row r="87" spans="1:16" x14ac:dyDescent="0.25">
      <c r="A87" s="4"/>
      <c r="B87" s="5"/>
      <c r="C87" s="4"/>
      <c r="D87" s="4"/>
      <c r="E87" s="5" t="s">
        <v>130</v>
      </c>
      <c r="F87" s="4">
        <v>3</v>
      </c>
      <c r="G87" s="4"/>
      <c r="J87" s="3"/>
      <c r="M87" s="3"/>
    </row>
    <row r="88" spans="1:16" x14ac:dyDescent="0.25">
      <c r="A88" s="4">
        <v>1</v>
      </c>
      <c r="B88" s="5" t="s">
        <v>156</v>
      </c>
      <c r="C88" s="4">
        <v>0</v>
      </c>
      <c r="D88" s="4">
        <v>0</v>
      </c>
      <c r="E88" s="5"/>
      <c r="F88" s="4"/>
      <c r="G88" s="4"/>
      <c r="J88" s="3"/>
      <c r="M88" s="3"/>
    </row>
    <row r="89" spans="1:16" x14ac:dyDescent="0.25">
      <c r="A89" s="4">
        <v>1</v>
      </c>
      <c r="B89" s="5" t="s">
        <v>169</v>
      </c>
      <c r="C89" s="4">
        <v>8</v>
      </c>
      <c r="D89" s="4">
        <v>22</v>
      </c>
      <c r="E89" s="5"/>
      <c r="F89" s="4"/>
      <c r="G89" s="4"/>
      <c r="J89" s="3"/>
      <c r="M89" s="3"/>
    </row>
    <row r="90" spans="1:16" x14ac:dyDescent="0.25">
      <c r="A90" s="4">
        <v>2</v>
      </c>
      <c r="B90" s="5" t="s">
        <v>129</v>
      </c>
      <c r="C90" s="4">
        <v>7</v>
      </c>
      <c r="D90" s="4">
        <v>18</v>
      </c>
      <c r="E90" s="5"/>
      <c r="F90" s="4"/>
      <c r="G90" s="4"/>
      <c r="J90" s="3"/>
      <c r="M90" s="3"/>
    </row>
    <row r="91" spans="1:16" x14ac:dyDescent="0.25">
      <c r="A91" s="4"/>
      <c r="B91" s="5"/>
      <c r="C91" s="4"/>
      <c r="D91" s="4"/>
      <c r="E91" s="5" t="s">
        <v>169</v>
      </c>
      <c r="F91" s="4">
        <v>1</v>
      </c>
      <c r="G91" s="4"/>
      <c r="J91" s="3"/>
      <c r="M91" s="3"/>
    </row>
    <row r="92" spans="1:16" x14ac:dyDescent="0.25">
      <c r="A92" s="4">
        <v>2</v>
      </c>
      <c r="B92" s="39" t="s">
        <v>166</v>
      </c>
      <c r="C92" s="29">
        <v>13</v>
      </c>
      <c r="D92" s="4">
        <v>34</v>
      </c>
      <c r="E92" s="5"/>
      <c r="F92" s="4"/>
      <c r="G92" s="4"/>
      <c r="I92" s="4" t="s">
        <v>7</v>
      </c>
      <c r="J92" s="4" t="s">
        <v>8</v>
      </c>
      <c r="K92" s="4" t="s">
        <v>127</v>
      </c>
      <c r="L92" s="4" t="s">
        <v>121</v>
      </c>
      <c r="M92" s="4" t="s">
        <v>9</v>
      </c>
      <c r="N92" s="4" t="s">
        <v>10</v>
      </c>
      <c r="O92" s="4" t="s">
        <v>11</v>
      </c>
    </row>
    <row r="93" spans="1:16" x14ac:dyDescent="0.25">
      <c r="A93" s="4">
        <v>3</v>
      </c>
      <c r="B93" s="39" t="s">
        <v>126</v>
      </c>
      <c r="C93" s="29">
        <v>11</v>
      </c>
      <c r="D93" s="4">
        <v>29</v>
      </c>
      <c r="E93" s="5"/>
      <c r="F93" s="4"/>
      <c r="G93" s="4"/>
      <c r="J93" s="3"/>
      <c r="M93" s="3"/>
    </row>
    <row r="94" spans="1:16" x14ac:dyDescent="0.25">
      <c r="A94" s="4"/>
      <c r="B94" s="5"/>
      <c r="C94" s="4"/>
      <c r="D94" s="4"/>
      <c r="E94" s="5" t="s">
        <v>126</v>
      </c>
      <c r="F94" s="4">
        <v>3</v>
      </c>
      <c r="G94" s="4"/>
      <c r="I94" s="4"/>
      <c r="J94" s="5"/>
      <c r="K94" s="4"/>
      <c r="L94" s="4"/>
      <c r="M94" s="5" t="s">
        <v>166</v>
      </c>
      <c r="N94" s="4">
        <v>2</v>
      </c>
      <c r="O94" s="4"/>
      <c r="P94" s="4"/>
    </row>
    <row r="95" spans="1:16" x14ac:dyDescent="0.25">
      <c r="A95" s="4">
        <v>1</v>
      </c>
      <c r="B95" s="5" t="s">
        <v>129</v>
      </c>
      <c r="C95" s="4">
        <v>7</v>
      </c>
      <c r="D95" s="4">
        <v>18</v>
      </c>
      <c r="E95" s="5"/>
      <c r="F95" s="4"/>
      <c r="G95" s="4"/>
      <c r="I95" s="4">
        <v>1</v>
      </c>
      <c r="J95" s="5" t="s">
        <v>162</v>
      </c>
      <c r="K95" s="4">
        <v>9</v>
      </c>
      <c r="L95" s="4">
        <v>23</v>
      </c>
      <c r="M95" s="5"/>
      <c r="N95" s="4"/>
      <c r="O95" s="4"/>
      <c r="P95" s="4"/>
    </row>
    <row r="96" spans="1:16" x14ac:dyDescent="0.25">
      <c r="A96" s="4">
        <v>1</v>
      </c>
      <c r="B96" s="39" t="s">
        <v>170</v>
      </c>
      <c r="C96" s="29">
        <v>15</v>
      </c>
      <c r="D96" s="4"/>
      <c r="E96" s="5"/>
      <c r="F96" s="4"/>
      <c r="G96" s="4"/>
      <c r="I96" s="4">
        <v>1</v>
      </c>
      <c r="J96" s="39" t="s">
        <v>174</v>
      </c>
      <c r="K96" s="29">
        <v>17</v>
      </c>
      <c r="L96" s="14"/>
      <c r="M96" s="5"/>
      <c r="N96" s="4"/>
      <c r="O96" s="4"/>
      <c r="P96" s="4"/>
    </row>
    <row r="97" spans="1:16" x14ac:dyDescent="0.25">
      <c r="A97" s="4">
        <v>2</v>
      </c>
      <c r="B97" s="5" t="s">
        <v>169</v>
      </c>
      <c r="C97" s="4">
        <v>8</v>
      </c>
      <c r="D97" s="4">
        <v>22</v>
      </c>
      <c r="E97" s="5"/>
      <c r="F97" s="4"/>
      <c r="G97" s="4"/>
      <c r="I97" s="4">
        <v>3</v>
      </c>
      <c r="J97" s="5" t="s">
        <v>169</v>
      </c>
      <c r="K97" s="4">
        <v>8</v>
      </c>
      <c r="L97" s="4">
        <v>22</v>
      </c>
      <c r="M97" s="5"/>
      <c r="N97" s="4"/>
      <c r="O97" s="4"/>
      <c r="P97" s="4"/>
    </row>
    <row r="98" spans="1:16" x14ac:dyDescent="0.25">
      <c r="A98" s="4">
        <v>2</v>
      </c>
      <c r="B98" s="39" t="s">
        <v>134</v>
      </c>
      <c r="C98" s="29">
        <v>14</v>
      </c>
      <c r="D98" s="4"/>
      <c r="E98" s="5"/>
      <c r="F98" s="4"/>
      <c r="G98" s="4"/>
      <c r="I98" s="4">
        <v>3</v>
      </c>
      <c r="J98" s="39" t="s">
        <v>175</v>
      </c>
      <c r="K98" s="29">
        <v>18</v>
      </c>
      <c r="L98" s="4"/>
      <c r="M98" s="5"/>
      <c r="N98" s="4"/>
      <c r="O98" s="4"/>
      <c r="P98" s="4"/>
    </row>
    <row r="99" spans="1:16" x14ac:dyDescent="0.25">
      <c r="A99" s="4"/>
      <c r="B99" s="5"/>
      <c r="C99" s="4"/>
      <c r="D99" s="4"/>
      <c r="E99" s="5" t="s">
        <v>169</v>
      </c>
      <c r="F99" s="4">
        <v>2</v>
      </c>
      <c r="G99" s="4"/>
      <c r="I99" s="4"/>
      <c r="J99" s="5"/>
      <c r="K99" s="4"/>
      <c r="L99" s="4"/>
      <c r="M99" s="31" t="s">
        <v>162</v>
      </c>
      <c r="N99" s="32">
        <v>1</v>
      </c>
      <c r="O99" s="4"/>
      <c r="P99" s="4"/>
    </row>
    <row r="100" spans="1:16" x14ac:dyDescent="0.25">
      <c r="A100" s="4">
        <v>1</v>
      </c>
      <c r="B100" s="5" t="s">
        <v>130</v>
      </c>
      <c r="C100" s="4">
        <v>4</v>
      </c>
      <c r="D100" s="4">
        <v>11</v>
      </c>
      <c r="E100" s="5"/>
      <c r="F100" s="4"/>
      <c r="G100" s="4"/>
      <c r="I100" s="4"/>
      <c r="J100" s="5"/>
      <c r="K100" s="4"/>
      <c r="L100" s="4"/>
      <c r="M100" s="5"/>
      <c r="N100" s="4"/>
      <c r="O100" s="4"/>
      <c r="P100" s="4"/>
    </row>
    <row r="101" spans="1:16" x14ac:dyDescent="0.25">
      <c r="A101" s="4">
        <v>1</v>
      </c>
      <c r="B101" s="39" t="s">
        <v>171</v>
      </c>
      <c r="C101" s="29">
        <v>12</v>
      </c>
      <c r="D101" s="4"/>
      <c r="E101" s="5"/>
      <c r="F101" s="4"/>
      <c r="G101" s="4"/>
      <c r="I101" s="4"/>
      <c r="J101" s="5"/>
      <c r="K101" s="4"/>
      <c r="L101" s="4"/>
      <c r="M101" s="5"/>
      <c r="N101" s="4"/>
      <c r="O101" s="4"/>
      <c r="P101" s="4"/>
    </row>
    <row r="102" spans="1:16" x14ac:dyDescent="0.25">
      <c r="A102" s="4">
        <v>3</v>
      </c>
      <c r="B102" s="39" t="s">
        <v>166</v>
      </c>
      <c r="C102" s="29">
        <v>13</v>
      </c>
      <c r="D102" s="4"/>
      <c r="E102" s="5"/>
      <c r="F102" s="4"/>
      <c r="G102" s="4"/>
      <c r="I102" s="4"/>
      <c r="J102" s="5"/>
      <c r="K102" s="4"/>
      <c r="L102" s="4"/>
      <c r="M102" s="5"/>
      <c r="N102" s="4"/>
      <c r="O102" s="4"/>
      <c r="P102" s="4"/>
    </row>
    <row r="103" spans="1:16" x14ac:dyDescent="0.25">
      <c r="A103" s="4"/>
      <c r="B103" s="5"/>
      <c r="C103" s="4"/>
      <c r="D103" s="4"/>
      <c r="E103" s="5" t="s">
        <v>130</v>
      </c>
      <c r="F103" s="4">
        <v>1</v>
      </c>
      <c r="G103" s="4"/>
      <c r="I103" s="4"/>
      <c r="J103" s="5"/>
      <c r="K103" s="4"/>
      <c r="L103" s="4"/>
      <c r="M103" s="5"/>
      <c r="N103" s="4"/>
      <c r="O103" s="4"/>
      <c r="P103" s="4"/>
    </row>
    <row r="104" spans="1:16" x14ac:dyDescent="0.25">
      <c r="A104" s="4">
        <v>2</v>
      </c>
      <c r="B104" s="5" t="s">
        <v>129</v>
      </c>
      <c r="C104" s="4">
        <v>7</v>
      </c>
      <c r="D104" s="4">
        <v>18</v>
      </c>
      <c r="E104" s="5"/>
      <c r="F104" s="4"/>
      <c r="G104" s="4"/>
      <c r="I104" s="4"/>
      <c r="J104" s="5"/>
      <c r="K104" s="4"/>
      <c r="L104" s="4"/>
      <c r="M104" s="5"/>
      <c r="N104" s="4"/>
      <c r="O104" s="4"/>
      <c r="P104" s="4"/>
    </row>
    <row r="105" spans="1:16" x14ac:dyDescent="0.25">
      <c r="A105" s="4">
        <v>3</v>
      </c>
      <c r="B105" s="5" t="s">
        <v>162</v>
      </c>
      <c r="C105" s="4">
        <v>9</v>
      </c>
      <c r="D105" s="4">
        <v>23</v>
      </c>
      <c r="E105" s="5"/>
      <c r="F105" s="4"/>
      <c r="G105" s="4"/>
      <c r="I105" s="4"/>
      <c r="J105" s="5"/>
      <c r="K105" s="4"/>
      <c r="L105" s="4"/>
      <c r="M105" s="5"/>
      <c r="N105" s="4"/>
      <c r="O105" s="4"/>
      <c r="P105" s="4"/>
    </row>
    <row r="106" spans="1:16" x14ac:dyDescent="0.25">
      <c r="A106" s="4"/>
      <c r="B106" s="5"/>
      <c r="C106" s="4"/>
      <c r="D106" s="4"/>
      <c r="E106" s="5" t="s">
        <v>162</v>
      </c>
      <c r="F106" s="4">
        <v>3</v>
      </c>
      <c r="G106" s="4"/>
      <c r="I106" s="4"/>
      <c r="J106" s="5"/>
      <c r="K106" s="4"/>
      <c r="L106" s="4"/>
      <c r="M106" s="5"/>
      <c r="N106" s="4"/>
      <c r="O106" s="4"/>
      <c r="P106" s="4"/>
    </row>
    <row r="107" spans="1:16" x14ac:dyDescent="0.25">
      <c r="A107" s="4">
        <v>1</v>
      </c>
      <c r="B107" s="5" t="s">
        <v>153</v>
      </c>
      <c r="C107" s="4">
        <v>5</v>
      </c>
      <c r="D107" s="4">
        <v>12</v>
      </c>
      <c r="E107" s="5"/>
      <c r="F107" s="4"/>
      <c r="G107" s="4"/>
      <c r="I107" s="4"/>
      <c r="J107" s="5"/>
      <c r="K107" s="4"/>
      <c r="L107" s="4"/>
      <c r="M107" s="5"/>
      <c r="N107" s="4"/>
      <c r="O107" s="4"/>
      <c r="P107" s="4"/>
    </row>
    <row r="108" spans="1:16" x14ac:dyDescent="0.25">
      <c r="A108" s="4">
        <v>1</v>
      </c>
      <c r="B108" s="39" t="s">
        <v>166</v>
      </c>
      <c r="C108" s="29">
        <v>13</v>
      </c>
      <c r="D108" s="4"/>
      <c r="E108" s="5"/>
      <c r="F108" s="4"/>
      <c r="G108" s="4"/>
      <c r="I108" s="4"/>
      <c r="J108" s="5"/>
      <c r="K108" s="4"/>
      <c r="L108" s="4"/>
      <c r="M108" s="5"/>
      <c r="N108" s="4"/>
      <c r="O108" s="4"/>
      <c r="P108" s="4"/>
    </row>
    <row r="109" spans="1:16" x14ac:dyDescent="0.25">
      <c r="A109" s="4">
        <v>2</v>
      </c>
      <c r="B109" s="39" t="s">
        <v>132</v>
      </c>
      <c r="C109" s="29">
        <v>12</v>
      </c>
      <c r="D109" s="5"/>
      <c r="E109" s="5"/>
      <c r="F109" s="4"/>
      <c r="G109" s="4"/>
      <c r="I109" s="4"/>
      <c r="J109" s="5"/>
      <c r="K109" s="4"/>
      <c r="L109" s="4"/>
      <c r="M109" s="5"/>
      <c r="N109" s="4"/>
      <c r="O109" s="4"/>
      <c r="P109" s="4"/>
    </row>
    <row r="110" spans="1:16" x14ac:dyDescent="0.25">
      <c r="A110" s="4"/>
      <c r="B110" s="5"/>
      <c r="C110" s="4"/>
      <c r="D110" s="5"/>
      <c r="E110" s="5" t="s">
        <v>153</v>
      </c>
      <c r="F110" s="4">
        <v>1</v>
      </c>
      <c r="G110" s="4"/>
      <c r="I110" s="4"/>
      <c r="J110" s="5"/>
      <c r="K110" s="4"/>
      <c r="L110" s="4"/>
      <c r="M110" s="5"/>
      <c r="N110" s="4"/>
      <c r="O110" s="4"/>
      <c r="P110" s="4"/>
    </row>
    <row r="111" spans="1:16" x14ac:dyDescent="0.25">
      <c r="A111" s="4">
        <v>2</v>
      </c>
      <c r="B111" s="5" t="s">
        <v>155</v>
      </c>
      <c r="C111" s="4">
        <v>8</v>
      </c>
      <c r="D111" s="5" t="s">
        <v>173</v>
      </c>
      <c r="E111" s="5"/>
      <c r="F111" s="4"/>
      <c r="G111" s="4"/>
      <c r="I111" s="4"/>
      <c r="J111" s="5"/>
      <c r="K111" s="4"/>
      <c r="L111" s="4"/>
      <c r="M111" s="5"/>
      <c r="N111" s="4"/>
      <c r="O111" s="4"/>
      <c r="P111" s="4"/>
    </row>
    <row r="112" spans="1:16" x14ac:dyDescent="0.25">
      <c r="A112" s="4">
        <v>3</v>
      </c>
      <c r="B112" s="40" t="s">
        <v>156</v>
      </c>
      <c r="C112" s="41"/>
      <c r="D112" s="5"/>
      <c r="E112" s="5"/>
      <c r="F112" s="4"/>
      <c r="G112" s="4"/>
      <c r="I112" s="4"/>
      <c r="J112" s="5"/>
      <c r="K112" s="4"/>
      <c r="L112" s="4"/>
      <c r="M112" s="5"/>
      <c r="N112" s="4"/>
      <c r="O112" s="4"/>
      <c r="P112" s="4"/>
    </row>
    <row r="113" spans="1:16" x14ac:dyDescent="0.25">
      <c r="A113" s="4">
        <v>3</v>
      </c>
      <c r="B113" s="5" t="s">
        <v>157</v>
      </c>
      <c r="C113" s="4">
        <v>10</v>
      </c>
      <c r="D113" s="5" t="s">
        <v>172</v>
      </c>
      <c r="E113" s="5"/>
      <c r="F113" s="4"/>
      <c r="G113" s="4">
        <v>24</v>
      </c>
      <c r="I113" s="4"/>
      <c r="J113" s="5"/>
      <c r="K113" s="4"/>
      <c r="L113" s="4"/>
      <c r="M113" s="5"/>
      <c r="N113" s="4"/>
      <c r="O113" s="4"/>
      <c r="P113" s="4"/>
    </row>
    <row r="114" spans="1:16" x14ac:dyDescent="0.25">
      <c r="A114" s="4"/>
      <c r="B114" s="5"/>
      <c r="C114" s="4"/>
      <c r="D114" s="5"/>
      <c r="E114" s="30" t="s">
        <v>157</v>
      </c>
      <c r="F114" s="6">
        <v>3</v>
      </c>
      <c r="G114" s="4"/>
      <c r="I114" s="4"/>
      <c r="J114" s="5"/>
      <c r="K114" s="4"/>
      <c r="L114" s="4"/>
      <c r="M114" s="5"/>
      <c r="N114" s="4"/>
      <c r="O114" s="4"/>
      <c r="P114" s="4"/>
    </row>
    <row r="115" spans="1:16" x14ac:dyDescent="0.25">
      <c r="A115" s="4">
        <v>1</v>
      </c>
      <c r="B115" s="5" t="s">
        <v>158</v>
      </c>
      <c r="C115" s="29">
        <v>14</v>
      </c>
      <c r="D115" s="27">
        <v>35</v>
      </c>
      <c r="E115" s="5"/>
      <c r="F115" s="4"/>
      <c r="G115" s="4"/>
      <c r="I115" s="4"/>
      <c r="J115" s="5"/>
      <c r="K115" s="4"/>
      <c r="L115" s="4"/>
      <c r="M115" s="5"/>
      <c r="N115" s="4"/>
      <c r="O115" s="4"/>
      <c r="P115" s="4"/>
    </row>
    <row r="116" spans="1:16" x14ac:dyDescent="0.25">
      <c r="A116" s="4">
        <v>2</v>
      </c>
      <c r="B116" s="5" t="s">
        <v>159</v>
      </c>
      <c r="C116" s="29">
        <v>13</v>
      </c>
      <c r="D116" s="27">
        <v>31</v>
      </c>
      <c r="E116" s="5"/>
      <c r="F116" s="4"/>
      <c r="G116" s="4"/>
      <c r="I116" s="4"/>
      <c r="J116" s="5"/>
      <c r="K116" s="4"/>
      <c r="L116" s="4"/>
      <c r="M116" s="5"/>
      <c r="N116" s="4"/>
      <c r="O116" s="4"/>
      <c r="P116" s="4"/>
    </row>
    <row r="117" spans="1:16" x14ac:dyDescent="0.25">
      <c r="A117" s="4"/>
      <c r="B117" s="5"/>
      <c r="C117" s="4"/>
      <c r="D117" s="5"/>
      <c r="E117" s="5"/>
      <c r="F117" s="4"/>
      <c r="G117" s="4"/>
      <c r="I117" s="4"/>
      <c r="J117" s="5"/>
      <c r="K117" s="4"/>
      <c r="L117" s="4"/>
      <c r="M117" s="5"/>
      <c r="N117" s="4"/>
      <c r="O117" s="4"/>
      <c r="P117" s="4"/>
    </row>
    <row r="118" spans="1:16" x14ac:dyDescent="0.25">
      <c r="A118" s="4"/>
      <c r="B118" s="5"/>
      <c r="C118" s="4"/>
      <c r="D118" s="5"/>
      <c r="E118" s="5"/>
      <c r="F118" s="4"/>
      <c r="G118" s="4"/>
      <c r="I118" s="4"/>
      <c r="J118" s="5"/>
      <c r="K118" s="4"/>
      <c r="L118" s="4"/>
      <c r="M118" s="5"/>
      <c r="N118" s="4"/>
      <c r="O118" s="4"/>
      <c r="P118" s="4"/>
    </row>
    <row r="119" spans="1:16" x14ac:dyDescent="0.25">
      <c r="A119" s="4"/>
      <c r="B119" s="5"/>
      <c r="C119" s="4"/>
      <c r="D119" s="5"/>
      <c r="E119" s="5"/>
      <c r="F119" s="4"/>
      <c r="G119" s="4"/>
      <c r="I119" s="4"/>
      <c r="J119" s="5"/>
      <c r="K119" s="4"/>
      <c r="L119" s="4"/>
      <c r="M119" s="5"/>
      <c r="N119" s="4"/>
      <c r="O119" s="4"/>
      <c r="P119" s="4"/>
    </row>
    <row r="120" spans="1:16" x14ac:dyDescent="0.25">
      <c r="A120" s="4"/>
      <c r="B120" s="5"/>
      <c r="C120" s="4"/>
      <c r="D120" s="5"/>
      <c r="E120" s="5"/>
      <c r="F120" s="4"/>
      <c r="G120" s="4"/>
      <c r="I120" s="4"/>
      <c r="J120" s="5"/>
      <c r="K120" s="4"/>
      <c r="L120" s="4"/>
      <c r="M120" s="5"/>
      <c r="N120" s="4"/>
      <c r="O120" s="4"/>
      <c r="P120" s="4"/>
    </row>
    <row r="121" spans="1:16" x14ac:dyDescent="0.25">
      <c r="A121" s="4"/>
      <c r="B121" s="5"/>
      <c r="C121" s="4"/>
      <c r="D121" s="5"/>
      <c r="E121" s="5"/>
      <c r="F121" s="4"/>
      <c r="G121" s="4"/>
      <c r="I121" s="4"/>
      <c r="J121" s="5"/>
      <c r="K121" s="4"/>
      <c r="L121" s="4"/>
      <c r="M121" s="5"/>
      <c r="N121" s="4"/>
      <c r="O121" s="4"/>
      <c r="P121" s="4"/>
    </row>
    <row r="122" spans="1:16" x14ac:dyDescent="0.25">
      <c r="A122" s="4"/>
      <c r="B122" s="5"/>
      <c r="C122" s="4"/>
      <c r="D122" s="5"/>
      <c r="E122" s="5"/>
      <c r="F122" s="4"/>
      <c r="G122" s="4"/>
      <c r="I122" s="4"/>
      <c r="J122" s="5"/>
      <c r="K122" s="4"/>
      <c r="L122" s="4"/>
      <c r="M122" s="5"/>
      <c r="N122" s="4"/>
      <c r="O122" s="4"/>
      <c r="P122" s="4"/>
    </row>
    <row r="123" spans="1:16" x14ac:dyDescent="0.25">
      <c r="A123" s="4"/>
      <c r="B123" s="5"/>
      <c r="C123" s="4"/>
      <c r="D123" s="5"/>
      <c r="E123" s="5"/>
      <c r="F123" s="4"/>
      <c r="G123" s="4"/>
      <c r="I123" s="4"/>
      <c r="J123" s="5"/>
      <c r="K123" s="4"/>
      <c r="L123" s="4"/>
      <c r="M123" s="5"/>
      <c r="N123" s="4"/>
      <c r="O123" s="4"/>
      <c r="P123" s="4"/>
    </row>
    <row r="124" spans="1:16" x14ac:dyDescent="0.25">
      <c r="A124" s="4"/>
      <c r="B124" s="5"/>
      <c r="C124" s="4"/>
      <c r="D124" s="5"/>
      <c r="E124" s="5"/>
      <c r="F124" s="4"/>
      <c r="G124" s="4"/>
      <c r="I124" s="4"/>
      <c r="J124" s="5"/>
      <c r="K124" s="4"/>
      <c r="L124" s="4"/>
      <c r="M124" s="5"/>
      <c r="N124" s="4"/>
      <c r="O124" s="4"/>
      <c r="P124" s="4"/>
    </row>
    <row r="125" spans="1:16" x14ac:dyDescent="0.25">
      <c r="A125" s="4"/>
      <c r="B125" s="5"/>
      <c r="C125" s="4"/>
      <c r="D125" s="5"/>
      <c r="E125" s="5"/>
      <c r="F125" s="4"/>
      <c r="G125" s="4"/>
      <c r="I125" s="4"/>
      <c r="J125" s="5"/>
      <c r="K125" s="4"/>
      <c r="L125" s="4"/>
      <c r="M125" s="5"/>
      <c r="N125" s="4"/>
      <c r="O125" s="4"/>
      <c r="P125" s="4"/>
    </row>
    <row r="126" spans="1:16" x14ac:dyDescent="0.25">
      <c r="A126" s="4"/>
      <c r="B126" s="5"/>
      <c r="C126" s="4"/>
      <c r="D126" s="5"/>
      <c r="E126" s="5"/>
      <c r="F126" s="4"/>
      <c r="G126" s="4"/>
      <c r="I126" s="4"/>
      <c r="J126" s="5"/>
      <c r="K126" s="4"/>
      <c r="L126" s="4"/>
      <c r="M126" s="5"/>
      <c r="N126" s="4"/>
      <c r="O126" s="4"/>
      <c r="P126" s="4"/>
    </row>
    <row r="127" spans="1:16" x14ac:dyDescent="0.25">
      <c r="A127" s="4"/>
      <c r="B127" s="5"/>
      <c r="C127" s="4"/>
      <c r="D127" s="5"/>
      <c r="E127" s="5"/>
      <c r="F127" s="4"/>
      <c r="G127" s="4"/>
      <c r="I127" s="4"/>
      <c r="J127" s="5"/>
      <c r="K127" s="4"/>
      <c r="L127" s="4"/>
      <c r="M127" s="5"/>
      <c r="N127" s="4"/>
      <c r="O127" s="4"/>
      <c r="P127" s="4"/>
    </row>
    <row r="128" spans="1:16" x14ac:dyDescent="0.25">
      <c r="A128" s="4"/>
      <c r="B128" s="5"/>
      <c r="C128" s="4"/>
      <c r="D128" s="5"/>
      <c r="E128" s="5"/>
      <c r="F128" s="4"/>
      <c r="G128" s="4"/>
      <c r="I128" s="4"/>
      <c r="J128" s="5"/>
      <c r="K128" s="4"/>
      <c r="L128" s="4"/>
      <c r="M128" s="5"/>
      <c r="N128" s="4"/>
      <c r="O128" s="4"/>
      <c r="P128" s="4"/>
    </row>
    <row r="129" spans="1:16" x14ac:dyDescent="0.25">
      <c r="A129" s="4"/>
      <c r="B129" s="5"/>
      <c r="C129" s="4"/>
      <c r="D129" s="5"/>
      <c r="E129" s="5"/>
      <c r="F129" s="4"/>
      <c r="G129" s="4"/>
      <c r="I129" s="4"/>
      <c r="J129" s="5"/>
      <c r="K129" s="4"/>
      <c r="L129" s="4"/>
      <c r="M129" s="5"/>
      <c r="N129" s="4"/>
      <c r="O129" s="4"/>
      <c r="P129" s="4"/>
    </row>
    <row r="130" spans="1:16" x14ac:dyDescent="0.25">
      <c r="A130" s="4"/>
      <c r="B130" s="5"/>
      <c r="C130" s="4"/>
      <c r="D130" s="5"/>
      <c r="E130" s="5"/>
      <c r="F130" s="4"/>
      <c r="G130" s="4"/>
      <c r="I130" s="4"/>
      <c r="J130" s="5"/>
      <c r="K130" s="4"/>
      <c r="L130" s="4"/>
      <c r="M130" s="5"/>
      <c r="N130" s="4"/>
      <c r="O130" s="4"/>
      <c r="P130" s="4"/>
    </row>
    <row r="131" spans="1:16" x14ac:dyDescent="0.25">
      <c r="A131" s="4"/>
      <c r="B131" s="5"/>
      <c r="C131" s="4"/>
      <c r="D131" s="5"/>
      <c r="E131" s="5"/>
      <c r="F131" s="4"/>
      <c r="G131" s="4"/>
      <c r="I131" s="4"/>
      <c r="J131" s="5"/>
      <c r="K131" s="4"/>
      <c r="L131" s="4"/>
      <c r="M131" s="5"/>
      <c r="N131" s="4"/>
      <c r="O131" s="4"/>
      <c r="P131" s="4"/>
    </row>
    <row r="132" spans="1:16" x14ac:dyDescent="0.25">
      <c r="A132" s="4"/>
      <c r="B132" s="5"/>
      <c r="C132" s="4"/>
      <c r="D132" s="5"/>
      <c r="E132" s="5"/>
      <c r="F132" s="4"/>
      <c r="G132" s="4"/>
      <c r="I132" s="4"/>
      <c r="J132" s="5"/>
      <c r="K132" s="4"/>
      <c r="L132" s="4"/>
      <c r="M132" s="5"/>
      <c r="N132" s="4"/>
      <c r="O132" s="4"/>
      <c r="P132" s="4"/>
    </row>
    <row r="133" spans="1:16" x14ac:dyDescent="0.25">
      <c r="A133" s="4"/>
      <c r="B133" s="5"/>
      <c r="C133" s="4"/>
      <c r="D133" s="5"/>
      <c r="E133" s="5"/>
      <c r="F133" s="4"/>
      <c r="G133" s="4"/>
      <c r="I133" s="4"/>
      <c r="J133" s="5"/>
      <c r="K133" s="4"/>
      <c r="L133" s="4"/>
      <c r="M133" s="5"/>
      <c r="N133" s="4"/>
      <c r="O133" s="4"/>
      <c r="P133" s="4"/>
    </row>
    <row r="134" spans="1:16" x14ac:dyDescent="0.25">
      <c r="A134" s="4"/>
      <c r="B134" s="5"/>
      <c r="C134" s="4"/>
      <c r="D134" s="5"/>
      <c r="E134" s="5"/>
      <c r="F134" s="4"/>
      <c r="G134" s="4"/>
      <c r="I134" s="4"/>
      <c r="J134" s="5"/>
      <c r="K134" s="4"/>
      <c r="L134" s="4"/>
      <c r="M134" s="5"/>
      <c r="N134" s="4"/>
      <c r="O134" s="4"/>
      <c r="P134" s="4"/>
    </row>
    <row r="135" spans="1:16" x14ac:dyDescent="0.25">
      <c r="A135" s="4"/>
      <c r="B135" s="5"/>
      <c r="C135" s="4"/>
      <c r="D135" s="5"/>
      <c r="E135" s="5"/>
      <c r="F135" s="4"/>
      <c r="G135" s="4"/>
      <c r="I135" s="4"/>
      <c r="J135" s="5"/>
      <c r="K135" s="4"/>
      <c r="L135" s="4"/>
      <c r="M135" s="5"/>
      <c r="N135" s="4"/>
      <c r="O135" s="4"/>
      <c r="P135" s="4"/>
    </row>
    <row r="136" spans="1:16" x14ac:dyDescent="0.25">
      <c r="A136" s="4"/>
      <c r="B136" s="5"/>
      <c r="C136" s="4"/>
      <c r="D136" s="5"/>
      <c r="E136" s="5"/>
      <c r="F136" s="4"/>
      <c r="G136" s="4"/>
      <c r="I136" s="4"/>
      <c r="J136" s="5"/>
      <c r="K136" s="4"/>
      <c r="L136" s="4"/>
      <c r="M136" s="5"/>
      <c r="N136" s="4"/>
      <c r="O136" s="4"/>
      <c r="P136" s="4"/>
    </row>
    <row r="137" spans="1:16" x14ac:dyDescent="0.25">
      <c r="A137" s="4"/>
      <c r="B137" s="5"/>
      <c r="C137" s="4"/>
      <c r="D137" s="5"/>
      <c r="E137" s="5"/>
      <c r="F137" s="4"/>
      <c r="G137" s="4"/>
      <c r="I137" s="4"/>
      <c r="J137" s="5"/>
      <c r="K137" s="4"/>
      <c r="L137" s="4"/>
      <c r="M137" s="5"/>
      <c r="N137" s="4"/>
      <c r="O137" s="4"/>
      <c r="P137" s="4"/>
    </row>
    <row r="138" spans="1:16" x14ac:dyDescent="0.25">
      <c r="A138" s="4"/>
      <c r="B138" s="5"/>
      <c r="C138" s="4"/>
      <c r="D138" s="5"/>
      <c r="E138" s="5"/>
      <c r="F138" s="4"/>
      <c r="G138" s="4"/>
      <c r="I138" s="4"/>
      <c r="J138" s="5"/>
      <c r="K138" s="4"/>
      <c r="L138" s="4"/>
      <c r="M138" s="5"/>
      <c r="N138" s="4"/>
      <c r="O138" s="4"/>
      <c r="P138" s="4"/>
    </row>
    <row r="139" spans="1:16" x14ac:dyDescent="0.25">
      <c r="A139" s="4"/>
      <c r="B139" s="5"/>
      <c r="C139" s="4"/>
      <c r="D139" s="5"/>
      <c r="E139" s="5"/>
      <c r="F139" s="4"/>
      <c r="G139" s="4"/>
      <c r="I139" s="4"/>
      <c r="J139" s="5"/>
      <c r="K139" s="4"/>
      <c r="L139" s="4"/>
      <c r="M139" s="5"/>
      <c r="N139" s="4"/>
      <c r="O139" s="4"/>
      <c r="P139" s="4"/>
    </row>
    <row r="140" spans="1:16" x14ac:dyDescent="0.25">
      <c r="A140" s="4"/>
      <c r="B140" s="5"/>
      <c r="C140" s="4"/>
      <c r="D140" s="5"/>
      <c r="E140" s="5"/>
      <c r="F140" s="4"/>
      <c r="G140" s="4"/>
      <c r="I140" s="4"/>
      <c r="J140" s="5"/>
      <c r="K140" s="4"/>
      <c r="L140" s="4"/>
      <c r="M140" s="5"/>
      <c r="N140" s="4"/>
      <c r="O140" s="4"/>
      <c r="P140" s="4"/>
    </row>
    <row r="141" spans="1:16" x14ac:dyDescent="0.25">
      <c r="A141" s="4"/>
      <c r="B141" s="5"/>
      <c r="C141" s="4"/>
      <c r="D141" s="5"/>
      <c r="E141" s="5"/>
      <c r="F141" s="4"/>
      <c r="G141" s="4"/>
      <c r="I141" s="4"/>
      <c r="J141" s="5"/>
      <c r="K141" s="4"/>
      <c r="L141" s="4"/>
      <c r="M141" s="5"/>
      <c r="N141" s="4"/>
      <c r="O141" s="4"/>
      <c r="P141" s="4"/>
    </row>
    <row r="142" spans="1:16" x14ac:dyDescent="0.25">
      <c r="A142" s="4"/>
      <c r="B142" s="5"/>
      <c r="C142" s="4"/>
      <c r="D142" s="5"/>
      <c r="E142" s="5"/>
      <c r="F142" s="4"/>
      <c r="G142" s="4"/>
      <c r="I142" s="4"/>
      <c r="J142" s="5"/>
      <c r="K142" s="4"/>
      <c r="L142" s="4"/>
      <c r="M142" s="5"/>
      <c r="N142" s="4"/>
      <c r="O142" s="4"/>
      <c r="P142" s="4"/>
    </row>
    <row r="143" spans="1:16" x14ac:dyDescent="0.25">
      <c r="A143" s="4"/>
      <c r="B143" s="5"/>
      <c r="C143" s="4"/>
      <c r="D143" s="5"/>
      <c r="E143" s="5"/>
      <c r="F143" s="4"/>
      <c r="G143" s="4"/>
      <c r="I143" s="4"/>
      <c r="J143" s="5"/>
      <c r="K143" s="4"/>
      <c r="L143" s="4"/>
      <c r="M143" s="5"/>
      <c r="N143" s="4"/>
      <c r="O143" s="4"/>
      <c r="P143" s="4"/>
    </row>
    <row r="144" spans="1:16" x14ac:dyDescent="0.25">
      <c r="A144" s="4"/>
      <c r="B144" s="5"/>
      <c r="C144" s="4"/>
      <c r="D144" s="5"/>
      <c r="E144" s="4"/>
      <c r="F144" s="4"/>
      <c r="G144" s="4"/>
      <c r="I144" s="4"/>
      <c r="J144" s="5"/>
      <c r="K144" s="4"/>
      <c r="L144" s="4"/>
      <c r="M144" s="5"/>
      <c r="N144" s="4"/>
      <c r="O144" s="4"/>
      <c r="P144" s="4"/>
    </row>
    <row r="145" spans="1:16" x14ac:dyDescent="0.25">
      <c r="A145" s="4"/>
      <c r="B145" s="5"/>
      <c r="C145" s="4"/>
      <c r="D145" s="5"/>
      <c r="E145" s="4"/>
      <c r="F145" s="4"/>
      <c r="G145" s="4"/>
      <c r="I145" s="4"/>
      <c r="J145" s="5"/>
      <c r="K145" s="4"/>
      <c r="L145" s="4"/>
      <c r="M145" s="5"/>
      <c r="N145" s="4"/>
      <c r="O145" s="4"/>
      <c r="P145" s="4"/>
    </row>
    <row r="146" spans="1:16" x14ac:dyDescent="0.25">
      <c r="A146" s="4"/>
      <c r="B146" s="5"/>
      <c r="C146" s="4"/>
      <c r="D146" s="5"/>
      <c r="E146" s="4"/>
      <c r="F146" s="4"/>
      <c r="G146" s="4"/>
      <c r="I146" s="4"/>
      <c r="J146" s="5"/>
      <c r="K146" s="4"/>
      <c r="L146" s="4"/>
      <c r="M146" s="5"/>
      <c r="N146" s="4"/>
      <c r="O146" s="4"/>
      <c r="P146" s="4"/>
    </row>
    <row r="147" spans="1:16" x14ac:dyDescent="0.25">
      <c r="A147" s="4"/>
      <c r="B147" s="5"/>
      <c r="C147" s="4"/>
      <c r="D147" s="5"/>
      <c r="E147" s="4"/>
      <c r="F147" s="4"/>
      <c r="G147" s="4"/>
      <c r="I147" s="4"/>
      <c r="J147" s="5"/>
      <c r="K147" s="4"/>
      <c r="L147" s="4"/>
      <c r="M147" s="5"/>
      <c r="N147" s="4"/>
      <c r="O147" s="4"/>
      <c r="P147" s="4"/>
    </row>
    <row r="148" spans="1:16" x14ac:dyDescent="0.25">
      <c r="A148" s="4"/>
      <c r="B148" s="5"/>
      <c r="C148" s="4"/>
      <c r="D148" s="5"/>
      <c r="E148" s="4"/>
      <c r="F148" s="4"/>
      <c r="G148" s="4"/>
      <c r="I148" s="4"/>
      <c r="J148" s="5"/>
      <c r="K148" s="4"/>
      <c r="L148" s="4"/>
      <c r="M148" s="5"/>
      <c r="N148" s="4"/>
      <c r="O148" s="4"/>
      <c r="P148" s="4"/>
    </row>
    <row r="149" spans="1:16" x14ac:dyDescent="0.25">
      <c r="A149" s="4"/>
      <c r="B149" s="5"/>
      <c r="C149" s="4"/>
      <c r="D149" s="5"/>
      <c r="E149" s="4"/>
      <c r="F149" s="4"/>
      <c r="G149" s="4"/>
      <c r="I149" s="4"/>
      <c r="J149" s="5"/>
      <c r="K149" s="4"/>
      <c r="L149" s="4"/>
      <c r="M149" s="5"/>
      <c r="N149" s="4"/>
      <c r="O149" s="4"/>
      <c r="P149" s="4"/>
    </row>
    <row r="150" spans="1:16" x14ac:dyDescent="0.25">
      <c r="A150" s="4"/>
      <c r="B150" s="5"/>
      <c r="C150" s="4"/>
      <c r="D150" s="5"/>
      <c r="E150" s="4"/>
      <c r="F150" s="4"/>
      <c r="G150" s="4"/>
      <c r="I150" s="4"/>
      <c r="J150" s="5"/>
      <c r="K150" s="4"/>
      <c r="L150" s="4"/>
      <c r="M150" s="5"/>
      <c r="N150" s="4"/>
      <c r="O150" s="4"/>
      <c r="P150" s="4"/>
    </row>
    <row r="151" spans="1:16" x14ac:dyDescent="0.25">
      <c r="A151" s="4"/>
      <c r="B151" s="5"/>
      <c r="C151" s="4"/>
      <c r="D151" s="5"/>
      <c r="E151" s="4"/>
      <c r="F151" s="4"/>
      <c r="G151" s="4"/>
      <c r="I151" s="4"/>
      <c r="J151" s="5"/>
      <c r="K151" s="4"/>
      <c r="L151" s="4"/>
      <c r="M151" s="5"/>
      <c r="N151" s="4"/>
      <c r="O151" s="4"/>
      <c r="P151" s="4"/>
    </row>
    <row r="152" spans="1:16" x14ac:dyDescent="0.25">
      <c r="A152" s="4"/>
      <c r="B152" s="5"/>
      <c r="C152" s="4"/>
      <c r="D152" s="5"/>
      <c r="E152" s="4"/>
      <c r="F152" s="4"/>
      <c r="G152" s="4"/>
      <c r="I152" s="4"/>
      <c r="J152" s="5"/>
      <c r="K152" s="4"/>
      <c r="L152" s="4"/>
      <c r="M152" s="5"/>
      <c r="N152" s="4"/>
      <c r="O152" s="4"/>
      <c r="P152" s="4"/>
    </row>
    <row r="153" spans="1:16" x14ac:dyDescent="0.25">
      <c r="A153" s="4"/>
      <c r="B153" s="5"/>
      <c r="C153" s="4"/>
      <c r="D153" s="5"/>
      <c r="E153" s="4"/>
      <c r="F153" s="4"/>
      <c r="G153" s="4"/>
      <c r="I153" s="4"/>
      <c r="J153" s="5"/>
      <c r="K153" s="4"/>
      <c r="L153" s="4"/>
      <c r="M153" s="5"/>
      <c r="N153" s="4"/>
      <c r="O153" s="4"/>
      <c r="P153" s="4"/>
    </row>
    <row r="154" spans="1:16" x14ac:dyDescent="0.25">
      <c r="A154" s="4"/>
      <c r="B154" s="5"/>
      <c r="C154" s="4"/>
      <c r="D154" s="5"/>
      <c r="E154" s="4"/>
      <c r="F154" s="4"/>
      <c r="G154" s="4"/>
      <c r="I154" s="4"/>
      <c r="J154" s="5"/>
      <c r="K154" s="4"/>
      <c r="L154" s="4"/>
      <c r="M154" s="5"/>
      <c r="N154" s="4"/>
      <c r="O154" s="4"/>
      <c r="P154" s="4"/>
    </row>
    <row r="155" spans="1:16" x14ac:dyDescent="0.25">
      <c r="A155" s="4"/>
      <c r="B155" s="5"/>
      <c r="C155" s="4"/>
      <c r="D155" s="5"/>
      <c r="E155" s="4"/>
      <c r="F155" s="4"/>
      <c r="G155" s="4"/>
      <c r="I155" s="4"/>
      <c r="J155" s="5"/>
      <c r="K155" s="4"/>
      <c r="L155" s="4"/>
      <c r="M155" s="5"/>
      <c r="N155" s="4"/>
      <c r="O155" s="4"/>
      <c r="P155" s="4"/>
    </row>
    <row r="156" spans="1:16" x14ac:dyDescent="0.25">
      <c r="A156" s="4"/>
      <c r="B156" s="5"/>
      <c r="C156" s="4"/>
      <c r="D156" s="5"/>
      <c r="E156" s="4"/>
      <c r="F156" s="4"/>
      <c r="G156" s="4"/>
      <c r="I156" s="4"/>
      <c r="J156" s="5"/>
      <c r="K156" s="4"/>
      <c r="L156" s="4"/>
      <c r="M156" s="5"/>
      <c r="N156" s="4"/>
      <c r="O156" s="4"/>
      <c r="P156" s="4"/>
    </row>
    <row r="157" spans="1:16" x14ac:dyDescent="0.25">
      <c r="A157" s="4"/>
      <c r="B157" s="5"/>
      <c r="C157" s="4"/>
      <c r="D157" s="5"/>
      <c r="E157" s="4"/>
      <c r="F157" s="4"/>
      <c r="G157" s="4"/>
      <c r="I157" s="4"/>
      <c r="J157" s="5"/>
      <c r="K157" s="4"/>
      <c r="L157" s="4"/>
      <c r="M157" s="5"/>
      <c r="N157" s="4"/>
      <c r="O157" s="4"/>
      <c r="P157" s="4"/>
    </row>
    <row r="158" spans="1:16" x14ac:dyDescent="0.25">
      <c r="A158" s="4"/>
      <c r="B158" s="5"/>
      <c r="C158" s="4"/>
      <c r="D158" s="5"/>
      <c r="E158" s="4"/>
      <c r="F158" s="4"/>
      <c r="G158" s="4"/>
      <c r="I158" s="4"/>
      <c r="J158" s="5"/>
      <c r="K158" s="4"/>
      <c r="L158" s="4"/>
      <c r="M158" s="5"/>
      <c r="N158" s="4"/>
      <c r="O158" s="4"/>
      <c r="P158" s="4"/>
    </row>
    <row r="159" spans="1:16" x14ac:dyDescent="0.25">
      <c r="A159" s="4"/>
      <c r="B159" s="5"/>
      <c r="C159" s="4"/>
      <c r="D159" s="5"/>
      <c r="E159" s="4"/>
      <c r="F159" s="4"/>
      <c r="G159" s="4"/>
      <c r="I159" s="4"/>
      <c r="J159" s="5"/>
      <c r="K159" s="4"/>
      <c r="L159" s="4"/>
      <c r="M159" s="5"/>
      <c r="N159" s="4"/>
      <c r="O159" s="4"/>
      <c r="P159" s="4"/>
    </row>
    <row r="160" spans="1:16" x14ac:dyDescent="0.25">
      <c r="A160" s="4"/>
      <c r="B160" s="5"/>
      <c r="C160" s="4"/>
      <c r="D160" s="5"/>
      <c r="E160" s="4"/>
      <c r="F160" s="4"/>
      <c r="G160" s="4"/>
      <c r="I160" s="4"/>
      <c r="J160" s="5"/>
      <c r="K160" s="4"/>
      <c r="L160" s="4"/>
      <c r="M160" s="5"/>
      <c r="N160" s="4"/>
      <c r="O160" s="4"/>
      <c r="P160" s="4"/>
    </row>
    <row r="161" spans="1:16" x14ac:dyDescent="0.25">
      <c r="A161" s="4"/>
      <c r="B161" s="5"/>
      <c r="C161" s="4"/>
      <c r="D161" s="5"/>
      <c r="E161" s="4"/>
      <c r="F161" s="4"/>
      <c r="G161" s="4"/>
      <c r="I161" s="4"/>
      <c r="J161" s="5"/>
      <c r="K161" s="4"/>
      <c r="L161" s="4"/>
      <c r="M161" s="5"/>
      <c r="N161" s="4"/>
      <c r="O161" s="4"/>
      <c r="P161" s="4"/>
    </row>
    <row r="162" spans="1:16" x14ac:dyDescent="0.25">
      <c r="B162" s="3"/>
      <c r="D162" s="3"/>
      <c r="I162" s="4"/>
      <c r="J162" s="5"/>
      <c r="K162" s="4"/>
      <c r="L162" s="4"/>
      <c r="M162" s="5"/>
      <c r="N162" s="4"/>
      <c r="O162" s="4"/>
      <c r="P162" s="4"/>
    </row>
    <row r="163" spans="1:16" x14ac:dyDescent="0.25">
      <c r="B163" s="3"/>
      <c r="D163" s="3"/>
      <c r="I163" s="4"/>
      <c r="J163" s="5"/>
      <c r="K163" s="4"/>
      <c r="L163" s="4"/>
      <c r="M163" s="5"/>
      <c r="N163" s="4"/>
      <c r="O163" s="4"/>
      <c r="P163" s="4"/>
    </row>
    <row r="164" spans="1:16" x14ac:dyDescent="0.25">
      <c r="B164" s="3"/>
      <c r="D164" s="3"/>
      <c r="I164" s="4"/>
      <c r="J164" s="5"/>
      <c r="K164" s="4"/>
      <c r="L164" s="4"/>
      <c r="M164" s="5"/>
      <c r="N164" s="4"/>
      <c r="O164" s="4"/>
      <c r="P164" s="4"/>
    </row>
    <row r="165" spans="1:16" x14ac:dyDescent="0.25">
      <c r="B165" s="3"/>
      <c r="D165" s="3"/>
      <c r="I165" s="4"/>
      <c r="J165" s="5"/>
      <c r="K165" s="4"/>
      <c r="L165" s="4"/>
      <c r="M165" s="5"/>
      <c r="N165" s="4"/>
      <c r="O165" s="4"/>
      <c r="P165" s="4"/>
    </row>
    <row r="166" spans="1:16" x14ac:dyDescent="0.25">
      <c r="B166" s="3"/>
      <c r="D166" s="3"/>
      <c r="I166" s="4"/>
      <c r="J166" s="5"/>
      <c r="K166" s="4"/>
      <c r="L166" s="4"/>
      <c r="M166" s="5"/>
      <c r="N166" s="4"/>
      <c r="O166" s="4"/>
      <c r="P166" s="4"/>
    </row>
    <row r="167" spans="1:16" x14ac:dyDescent="0.25">
      <c r="B167" s="3"/>
      <c r="D167" s="3"/>
      <c r="I167" s="4"/>
      <c r="J167" s="5"/>
      <c r="K167" s="4"/>
      <c r="L167" s="4"/>
      <c r="M167" s="5"/>
      <c r="N167" s="4"/>
      <c r="O167" s="4"/>
      <c r="P167" s="4"/>
    </row>
    <row r="168" spans="1:16" x14ac:dyDescent="0.25">
      <c r="B168" s="3"/>
      <c r="D168" s="3"/>
      <c r="I168" s="4"/>
      <c r="J168" s="5"/>
      <c r="K168" s="4"/>
      <c r="L168" s="4"/>
      <c r="M168" s="5"/>
      <c r="N168" s="4"/>
      <c r="O168" s="4"/>
      <c r="P168" s="4"/>
    </row>
    <row r="169" spans="1:16" x14ac:dyDescent="0.25">
      <c r="B169" s="3"/>
      <c r="D169" s="3"/>
      <c r="I169" s="4"/>
      <c r="J169" s="5"/>
      <c r="K169" s="4"/>
      <c r="L169" s="4"/>
      <c r="M169" s="5"/>
      <c r="N169" s="4"/>
      <c r="O169" s="4"/>
      <c r="P169" s="4"/>
    </row>
    <row r="170" spans="1:16" x14ac:dyDescent="0.25">
      <c r="B170" s="3"/>
      <c r="D170" s="3"/>
      <c r="I170" s="4"/>
      <c r="J170" s="5"/>
      <c r="K170" s="4"/>
      <c r="L170" s="4"/>
      <c r="M170" s="5"/>
      <c r="N170" s="4"/>
      <c r="O170" s="4"/>
      <c r="P170" s="4"/>
    </row>
    <row r="171" spans="1:16" x14ac:dyDescent="0.25">
      <c r="B171" s="3"/>
      <c r="D171" s="3"/>
      <c r="I171" s="4"/>
      <c r="J171" s="5"/>
      <c r="K171" s="4"/>
      <c r="L171" s="4"/>
      <c r="M171" s="5"/>
      <c r="N171" s="4"/>
      <c r="O171" s="4"/>
      <c r="P171" s="4"/>
    </row>
    <row r="172" spans="1:16" x14ac:dyDescent="0.25">
      <c r="B172" s="3"/>
      <c r="D172" s="3"/>
      <c r="I172" s="4"/>
      <c r="J172" s="5"/>
      <c r="K172" s="4"/>
      <c r="L172" s="4"/>
      <c r="M172" s="5"/>
      <c r="N172" s="4"/>
      <c r="O172" s="4"/>
      <c r="P172" s="4"/>
    </row>
    <row r="173" spans="1:16" x14ac:dyDescent="0.25">
      <c r="B173" s="3"/>
      <c r="D173" s="3"/>
      <c r="I173" s="4"/>
      <c r="J173" s="5"/>
      <c r="K173" s="4"/>
      <c r="L173" s="4"/>
      <c r="M173" s="5"/>
      <c r="N173" s="4"/>
      <c r="O173" s="4"/>
      <c r="P173" s="4"/>
    </row>
    <row r="174" spans="1:16" x14ac:dyDescent="0.25">
      <c r="B174" s="3"/>
      <c r="D174" s="3"/>
      <c r="I174" s="4"/>
      <c r="J174" s="5"/>
      <c r="K174" s="4"/>
      <c r="L174" s="4"/>
      <c r="M174" s="5"/>
      <c r="N174" s="4"/>
      <c r="O174" s="4"/>
      <c r="P174" s="4"/>
    </row>
    <row r="175" spans="1:16" x14ac:dyDescent="0.25">
      <c r="B175" s="3"/>
      <c r="D175" s="3"/>
      <c r="I175" s="4"/>
      <c r="J175" s="5"/>
      <c r="K175" s="4"/>
      <c r="L175" s="4"/>
      <c r="M175" s="5"/>
      <c r="N175" s="4"/>
      <c r="O175" s="4"/>
      <c r="P175" s="4"/>
    </row>
    <row r="176" spans="1:16" x14ac:dyDescent="0.25">
      <c r="B176" s="3"/>
      <c r="D176" s="3"/>
      <c r="I176" s="4"/>
      <c r="J176" s="5"/>
      <c r="K176" s="4"/>
      <c r="L176" s="4"/>
      <c r="M176" s="5"/>
      <c r="N176" s="4"/>
      <c r="O176" s="4"/>
      <c r="P176" s="4"/>
    </row>
    <row r="177" spans="2:13" x14ac:dyDescent="0.25">
      <c r="B177" s="3"/>
      <c r="D177" s="3"/>
      <c r="J177" s="3"/>
      <c r="M177" s="3"/>
    </row>
    <row r="178" spans="2:13" x14ac:dyDescent="0.25">
      <c r="B178" s="3"/>
      <c r="D178" s="3"/>
      <c r="J178" s="3"/>
      <c r="M178" s="3"/>
    </row>
    <row r="179" spans="2:13" x14ac:dyDescent="0.25">
      <c r="B179" s="3"/>
      <c r="D179" s="3"/>
      <c r="J179" s="3"/>
      <c r="M179" s="3"/>
    </row>
    <row r="180" spans="2:13" x14ac:dyDescent="0.25">
      <c r="B180" s="3"/>
      <c r="D180" s="3"/>
      <c r="J180" s="3"/>
      <c r="M180" s="3"/>
    </row>
    <row r="181" spans="2:13" x14ac:dyDescent="0.25">
      <c r="B181" s="3"/>
      <c r="D181" s="3"/>
      <c r="J181" s="3"/>
      <c r="M181" s="3"/>
    </row>
    <row r="182" spans="2:13" x14ac:dyDescent="0.25">
      <c r="B182" s="3"/>
      <c r="D182" s="3"/>
      <c r="J182" s="3"/>
      <c r="M182" s="3"/>
    </row>
    <row r="183" spans="2:13" x14ac:dyDescent="0.25">
      <c r="B183" s="3"/>
      <c r="D183" s="3"/>
      <c r="J183" s="3"/>
      <c r="M183" s="3"/>
    </row>
    <row r="184" spans="2:13" x14ac:dyDescent="0.25">
      <c r="B184" s="3"/>
      <c r="D184" s="3"/>
      <c r="J184" s="3"/>
      <c r="M184" s="3"/>
    </row>
    <row r="185" spans="2:13" x14ac:dyDescent="0.25">
      <c r="B185" s="3"/>
      <c r="D185" s="3"/>
      <c r="J185" s="3"/>
      <c r="M185" s="3"/>
    </row>
    <row r="186" spans="2:13" x14ac:dyDescent="0.25">
      <c r="B186" s="3"/>
      <c r="D186" s="3"/>
      <c r="J186" s="3"/>
      <c r="M186" s="3"/>
    </row>
    <row r="187" spans="2:13" x14ac:dyDescent="0.25">
      <c r="B187" s="3"/>
      <c r="D187" s="3"/>
      <c r="J187" s="3"/>
      <c r="M187" s="3"/>
    </row>
    <row r="188" spans="2:13" x14ac:dyDescent="0.25">
      <c r="B188" s="3"/>
      <c r="D188" s="3"/>
      <c r="J188" s="3"/>
      <c r="M188" s="3"/>
    </row>
    <row r="189" spans="2:13" x14ac:dyDescent="0.25">
      <c r="B189" s="3"/>
      <c r="D189" s="3"/>
      <c r="J189" s="3"/>
      <c r="M189" s="3"/>
    </row>
    <row r="190" spans="2:13" x14ac:dyDescent="0.25">
      <c r="B190" s="3"/>
      <c r="D190" s="3"/>
      <c r="J190" s="3"/>
      <c r="M190" s="3"/>
    </row>
    <row r="191" spans="2:13" x14ac:dyDescent="0.25">
      <c r="B191" s="3"/>
      <c r="D191" s="3"/>
      <c r="J191" s="3"/>
      <c r="M191" s="3"/>
    </row>
    <row r="192" spans="2:13" x14ac:dyDescent="0.25">
      <c r="B192" s="3"/>
      <c r="D192" s="3"/>
      <c r="J192" s="3"/>
      <c r="M192" s="3"/>
    </row>
    <row r="193" spans="2:13" x14ac:dyDescent="0.25">
      <c r="B193" s="3"/>
      <c r="D193" s="3"/>
      <c r="J193" s="3"/>
      <c r="M193" s="3"/>
    </row>
    <row r="194" spans="2:13" x14ac:dyDescent="0.25">
      <c r="B194" s="3"/>
      <c r="D194" s="3"/>
      <c r="J194" s="3"/>
      <c r="M194" s="3"/>
    </row>
    <row r="195" spans="2:13" x14ac:dyDescent="0.25">
      <c r="B195" s="3"/>
      <c r="D195" s="3"/>
      <c r="J195" s="3"/>
      <c r="M195" s="3"/>
    </row>
    <row r="196" spans="2:13" x14ac:dyDescent="0.25">
      <c r="B196" s="3"/>
      <c r="D196" s="3"/>
      <c r="J196" s="3"/>
      <c r="M196" s="3"/>
    </row>
    <row r="197" spans="2:13" x14ac:dyDescent="0.25">
      <c r="B197" s="3"/>
      <c r="D197" s="3"/>
      <c r="J197" s="3"/>
      <c r="M197" s="3"/>
    </row>
    <row r="198" spans="2:13" x14ac:dyDescent="0.25">
      <c r="B198" s="3"/>
      <c r="D198" s="3"/>
      <c r="J198" s="3"/>
      <c r="M198" s="3"/>
    </row>
    <row r="199" spans="2:13" x14ac:dyDescent="0.25">
      <c r="B199" s="3"/>
      <c r="D199" s="3"/>
      <c r="J199" s="3"/>
      <c r="M199" s="3"/>
    </row>
    <row r="200" spans="2:13" x14ac:dyDescent="0.25">
      <c r="B200" s="3"/>
      <c r="D200" s="3"/>
      <c r="J200" s="3"/>
      <c r="M200" s="3"/>
    </row>
    <row r="201" spans="2:13" x14ac:dyDescent="0.25">
      <c r="B201" s="3"/>
      <c r="D201" s="3"/>
      <c r="J201" s="3"/>
      <c r="M201" s="3"/>
    </row>
    <row r="202" spans="2:13" x14ac:dyDescent="0.25">
      <c r="B202" s="3"/>
      <c r="D202" s="3"/>
      <c r="J202" s="3"/>
      <c r="M202" s="3"/>
    </row>
    <row r="203" spans="2:13" x14ac:dyDescent="0.25">
      <c r="B203" s="3"/>
      <c r="D203" s="3"/>
      <c r="J203" s="3"/>
      <c r="M203" s="3"/>
    </row>
    <row r="204" spans="2:13" x14ac:dyDescent="0.25">
      <c r="B204" s="3"/>
      <c r="D204" s="3"/>
      <c r="J204" s="3"/>
      <c r="M204" s="3"/>
    </row>
    <row r="205" spans="2:13" x14ac:dyDescent="0.25">
      <c r="B205" s="3"/>
      <c r="D205" s="3"/>
      <c r="J205" s="3"/>
      <c r="M205" s="3"/>
    </row>
    <row r="206" spans="2:13" x14ac:dyDescent="0.25">
      <c r="B206" s="3"/>
      <c r="D206" s="3"/>
      <c r="J206" s="3"/>
      <c r="M206" s="3"/>
    </row>
    <row r="207" spans="2:13" x14ac:dyDescent="0.25">
      <c r="B207" s="3"/>
      <c r="D207" s="3"/>
      <c r="J207" s="3"/>
    </row>
    <row r="208" spans="2:13" x14ac:dyDescent="0.25">
      <c r="B208" s="3"/>
      <c r="D208" s="3"/>
      <c r="J208" s="3"/>
    </row>
    <row r="209" spans="2:10" x14ac:dyDescent="0.25">
      <c r="B209" s="3"/>
      <c r="D209" s="3"/>
      <c r="J209" s="3"/>
    </row>
    <row r="210" spans="2:10" x14ac:dyDescent="0.25">
      <c r="B210" s="3"/>
      <c r="D210" s="3"/>
      <c r="J210" s="3"/>
    </row>
    <row r="211" spans="2:10" x14ac:dyDescent="0.25">
      <c r="B211" s="3"/>
      <c r="D211" s="3"/>
      <c r="J211" s="3"/>
    </row>
    <row r="212" spans="2:10" x14ac:dyDescent="0.25">
      <c r="B212" s="3"/>
      <c r="D212" s="3"/>
      <c r="J212" s="3"/>
    </row>
    <row r="213" spans="2:10" x14ac:dyDescent="0.25">
      <c r="B213" s="3"/>
      <c r="D213" s="3"/>
      <c r="J213" s="3"/>
    </row>
    <row r="214" spans="2:10" x14ac:dyDescent="0.25">
      <c r="B214" s="3"/>
      <c r="D214" s="3"/>
      <c r="J214" s="3"/>
    </row>
    <row r="215" spans="2:10" x14ac:dyDescent="0.25">
      <c r="B215" s="3"/>
      <c r="D215" s="3"/>
      <c r="J215" s="3"/>
    </row>
    <row r="216" spans="2:10" x14ac:dyDescent="0.25">
      <c r="B216" s="3"/>
      <c r="D216" s="3"/>
      <c r="J216" s="3"/>
    </row>
    <row r="217" spans="2:10" x14ac:dyDescent="0.25">
      <c r="B217" s="3"/>
      <c r="D217" s="3"/>
      <c r="J217" s="3"/>
    </row>
    <row r="218" spans="2:10" x14ac:dyDescent="0.25">
      <c r="B218" s="3"/>
      <c r="D218" s="3"/>
      <c r="J218" s="3"/>
    </row>
    <row r="219" spans="2:10" x14ac:dyDescent="0.25">
      <c r="B219" s="3"/>
      <c r="D219" s="3"/>
      <c r="J219" s="3"/>
    </row>
    <row r="220" spans="2:10" x14ac:dyDescent="0.25">
      <c r="B220" s="3"/>
      <c r="D220" s="3"/>
      <c r="J220" s="3"/>
    </row>
    <row r="221" spans="2:10" x14ac:dyDescent="0.25">
      <c r="B221" s="3"/>
      <c r="D221" s="3"/>
      <c r="J221" s="3"/>
    </row>
    <row r="222" spans="2:10" x14ac:dyDescent="0.25">
      <c r="B222" s="3"/>
      <c r="D222" s="3"/>
      <c r="J222" s="3"/>
    </row>
    <row r="223" spans="2:10" x14ac:dyDescent="0.25">
      <c r="B223" s="3"/>
      <c r="D223" s="3"/>
      <c r="J223" s="3"/>
    </row>
    <row r="224" spans="2:10" x14ac:dyDescent="0.25">
      <c r="B224" s="3"/>
      <c r="D224" s="3"/>
      <c r="J224" s="3"/>
    </row>
    <row r="225" spans="2:10" x14ac:dyDescent="0.25">
      <c r="B225" s="3"/>
      <c r="D225" s="3"/>
      <c r="J225" s="3"/>
    </row>
    <row r="226" spans="2:10" x14ac:dyDescent="0.25">
      <c r="B226" s="3"/>
      <c r="D226" s="3"/>
      <c r="J226" s="3"/>
    </row>
    <row r="227" spans="2:10" x14ac:dyDescent="0.25">
      <c r="B227" s="3"/>
      <c r="D227" s="3"/>
      <c r="J227" s="3"/>
    </row>
    <row r="228" spans="2:10" x14ac:dyDescent="0.25">
      <c r="B228" s="3"/>
      <c r="D228" s="3"/>
      <c r="J228" s="3"/>
    </row>
    <row r="229" spans="2:10" x14ac:dyDescent="0.25">
      <c r="B229" s="3"/>
      <c r="D229" s="3"/>
      <c r="J229" s="3"/>
    </row>
    <row r="230" spans="2:10" x14ac:dyDescent="0.25">
      <c r="B230" s="3"/>
      <c r="D230" s="3"/>
      <c r="J230" s="3"/>
    </row>
    <row r="231" spans="2:10" x14ac:dyDescent="0.25">
      <c r="B231" s="3"/>
      <c r="D231" s="3"/>
      <c r="J231" s="3"/>
    </row>
    <row r="232" spans="2:10" x14ac:dyDescent="0.25">
      <c r="B232" s="3"/>
      <c r="D232" s="3"/>
    </row>
    <row r="233" spans="2:10" x14ac:dyDescent="0.25">
      <c r="B233" s="3"/>
      <c r="D233" s="3"/>
    </row>
    <row r="234" spans="2:10" x14ac:dyDescent="0.25">
      <c r="B234" s="3"/>
      <c r="D234" s="3"/>
    </row>
    <row r="235" spans="2:10" x14ac:dyDescent="0.25">
      <c r="B235" s="3"/>
      <c r="D235" s="3"/>
    </row>
    <row r="236" spans="2:10" x14ac:dyDescent="0.25">
      <c r="B236" s="3"/>
    </row>
    <row r="237" spans="2:10" x14ac:dyDescent="0.25">
      <c r="B237" s="3"/>
    </row>
    <row r="238" spans="2:10" x14ac:dyDescent="0.25">
      <c r="B238" s="3"/>
    </row>
    <row r="239" spans="2:10" x14ac:dyDescent="0.25">
      <c r="B239" s="3"/>
    </row>
    <row r="240" spans="2:10" x14ac:dyDescent="0.25">
      <c r="B240" s="3"/>
    </row>
    <row r="241" spans="2:2" x14ac:dyDescent="0.25">
      <c r="B241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workbookViewId="0">
      <selection activeCell="L24" sqref="L24"/>
    </sheetView>
  </sheetViews>
  <sheetFormatPr defaultRowHeight="15" x14ac:dyDescent="0.25"/>
  <cols>
    <col min="2" max="2" width="18.28515625" bestFit="1" customWidth="1"/>
    <col min="3" max="3" width="11.7109375" customWidth="1"/>
    <col min="4" max="4" width="18.28515625" bestFit="1" customWidth="1"/>
    <col min="5" max="5" width="13.5703125" customWidth="1"/>
    <col min="6" max="6" width="12.5703125" customWidth="1"/>
  </cols>
  <sheetData>
    <row r="1" spans="1:16" x14ac:dyDescent="0.25">
      <c r="A1" t="s">
        <v>0</v>
      </c>
      <c r="C1" t="s">
        <v>30</v>
      </c>
    </row>
    <row r="3" spans="1:16" ht="21" x14ac:dyDescent="0.25">
      <c r="B3" s="1" t="s">
        <v>1</v>
      </c>
      <c r="C3" s="1">
        <v>1</v>
      </c>
      <c r="D3" s="1">
        <v>2</v>
      </c>
      <c r="E3" s="1">
        <v>3</v>
      </c>
      <c r="F3" s="1">
        <v>4</v>
      </c>
    </row>
    <row r="4" spans="1:16" ht="24" x14ac:dyDescent="0.25">
      <c r="B4" s="1" t="s">
        <v>2</v>
      </c>
      <c r="C4" s="1">
        <v>10</v>
      </c>
      <c r="D4" s="1">
        <v>10</v>
      </c>
      <c r="E4" s="1">
        <v>13</v>
      </c>
      <c r="F4" s="1">
        <v>4</v>
      </c>
    </row>
    <row r="5" spans="1:16" ht="24" x14ac:dyDescent="0.25">
      <c r="B5" s="1" t="s">
        <v>3</v>
      </c>
      <c r="C5" s="1">
        <v>4</v>
      </c>
      <c r="D5" s="1">
        <v>2</v>
      </c>
      <c r="E5" s="1">
        <v>1</v>
      </c>
      <c r="F5" s="1">
        <v>12</v>
      </c>
      <c r="I5" s="42">
        <v>2</v>
      </c>
      <c r="J5" s="43"/>
      <c r="K5" s="44">
        <v>1</v>
      </c>
      <c r="L5" s="43"/>
      <c r="M5" s="10">
        <v>4</v>
      </c>
      <c r="N5" s="44">
        <v>3</v>
      </c>
      <c r="O5" s="42"/>
      <c r="P5" s="43"/>
    </row>
    <row r="6" spans="1:16" ht="24" x14ac:dyDescent="0.45">
      <c r="B6" s="2" t="s">
        <v>4</v>
      </c>
      <c r="C6" s="2">
        <v>14</v>
      </c>
      <c r="D6" s="2">
        <v>12</v>
      </c>
      <c r="E6" s="2">
        <v>1</v>
      </c>
      <c r="F6" s="2">
        <v>12</v>
      </c>
      <c r="J6" s="8"/>
      <c r="L6" s="8"/>
      <c r="M6" s="9"/>
      <c r="P6" s="8"/>
    </row>
    <row r="7" spans="1:16" x14ac:dyDescent="0.25">
      <c r="J7">
        <v>10</v>
      </c>
      <c r="L7">
        <v>20</v>
      </c>
      <c r="M7">
        <v>24</v>
      </c>
      <c r="P7">
        <v>37</v>
      </c>
    </row>
    <row r="9" spans="1:16" x14ac:dyDescent="0.25">
      <c r="B9" t="s">
        <v>5</v>
      </c>
      <c r="C9">
        <v>2143</v>
      </c>
      <c r="J9" t="s">
        <v>26</v>
      </c>
    </row>
    <row r="10" spans="1:16" x14ac:dyDescent="0.25">
      <c r="B10" t="s">
        <v>6</v>
      </c>
      <c r="C10">
        <f>12*8+16*14+12*12+36*1</f>
        <v>500</v>
      </c>
      <c r="D10" s="7" t="s">
        <v>25</v>
      </c>
      <c r="J10" t="s">
        <v>27</v>
      </c>
    </row>
    <row r="11" spans="1:16" x14ac:dyDescent="0.25">
      <c r="J11" t="s">
        <v>28</v>
      </c>
    </row>
    <row r="12" spans="1:16" x14ac:dyDescent="0.25">
      <c r="B12" s="4" t="s">
        <v>7</v>
      </c>
      <c r="C12" s="4" t="s">
        <v>8</v>
      </c>
      <c r="D12" s="4" t="s">
        <v>6</v>
      </c>
      <c r="E12" s="4" t="s">
        <v>9</v>
      </c>
      <c r="F12" s="4" t="s">
        <v>10</v>
      </c>
      <c r="G12" s="4" t="s">
        <v>11</v>
      </c>
      <c r="J12" s="11" t="s">
        <v>29</v>
      </c>
    </row>
    <row r="13" spans="1:16" x14ac:dyDescent="0.25">
      <c r="B13" s="4"/>
      <c r="C13" s="4"/>
      <c r="D13" s="4"/>
      <c r="E13" s="4"/>
      <c r="F13" s="5"/>
      <c r="G13" s="4"/>
    </row>
    <row r="14" spans="1:16" x14ac:dyDescent="0.25">
      <c r="B14" s="5" t="s">
        <v>12</v>
      </c>
      <c r="C14" s="4">
        <v>1243</v>
      </c>
      <c r="D14" s="4">
        <v>480</v>
      </c>
      <c r="E14" s="4"/>
      <c r="F14" s="5"/>
      <c r="G14" s="4"/>
    </row>
    <row r="15" spans="1:16" x14ac:dyDescent="0.25">
      <c r="B15" s="5" t="s">
        <v>13</v>
      </c>
      <c r="C15" s="4">
        <v>2413</v>
      </c>
      <c r="D15" s="6">
        <v>436</v>
      </c>
      <c r="E15" s="4"/>
      <c r="F15" s="5"/>
      <c r="G15" s="4">
        <v>436</v>
      </c>
    </row>
    <row r="16" spans="1:16" x14ac:dyDescent="0.25">
      <c r="B16" s="5" t="s">
        <v>14</v>
      </c>
      <c r="C16" s="4">
        <v>2134</v>
      </c>
      <c r="D16" s="4">
        <v>652</v>
      </c>
      <c r="E16" s="4"/>
      <c r="F16" s="5"/>
      <c r="G16" s="4"/>
    </row>
    <row r="17" spans="2:8" x14ac:dyDescent="0.25">
      <c r="B17" s="5"/>
      <c r="C17" s="4"/>
      <c r="D17" s="4"/>
      <c r="E17" s="4">
        <v>2413</v>
      </c>
      <c r="F17" s="5" t="s">
        <v>13</v>
      </c>
      <c r="G17" s="4"/>
      <c r="H17" t="s">
        <v>60</v>
      </c>
    </row>
    <row r="18" spans="2:8" x14ac:dyDescent="0.25">
      <c r="B18" s="5" t="s">
        <v>15</v>
      </c>
      <c r="C18" s="4">
        <v>4213</v>
      </c>
      <c r="D18" s="6">
        <v>460</v>
      </c>
      <c r="E18" s="4"/>
      <c r="F18" s="5"/>
      <c r="G18" s="4">
        <v>460</v>
      </c>
    </row>
    <row r="19" spans="2:8" x14ac:dyDescent="0.25">
      <c r="B19" s="5" t="s">
        <v>16</v>
      </c>
      <c r="C19" s="4">
        <v>2431</v>
      </c>
      <c r="D19" s="4">
        <v>608</v>
      </c>
      <c r="E19" s="4"/>
      <c r="F19" s="5"/>
      <c r="G19" s="4"/>
    </row>
    <row r="20" spans="2:8" x14ac:dyDescent="0.25">
      <c r="B20" s="5"/>
      <c r="C20" s="4"/>
      <c r="D20" s="4"/>
      <c r="E20" s="4">
        <v>4213</v>
      </c>
      <c r="F20" s="5" t="s">
        <v>20</v>
      </c>
      <c r="G20" s="4"/>
    </row>
    <row r="21" spans="2:8" x14ac:dyDescent="0.25">
      <c r="B21" s="5" t="s">
        <v>12</v>
      </c>
      <c r="C21" s="4">
        <v>4123</v>
      </c>
      <c r="D21" s="6">
        <v>440</v>
      </c>
      <c r="E21" s="4"/>
      <c r="F21" s="5"/>
      <c r="G21" s="4">
        <v>440</v>
      </c>
    </row>
    <row r="22" spans="2:8" x14ac:dyDescent="0.25">
      <c r="B22" s="5" t="s">
        <v>16</v>
      </c>
      <c r="C22" s="4">
        <v>4231</v>
      </c>
      <c r="D22" s="4">
        <v>632</v>
      </c>
      <c r="E22" s="4"/>
      <c r="F22" s="5"/>
      <c r="G22" s="4"/>
    </row>
    <row r="23" spans="2:8" x14ac:dyDescent="0.25">
      <c r="B23" s="5"/>
      <c r="C23" s="4"/>
      <c r="E23" s="4">
        <v>4123</v>
      </c>
      <c r="F23" s="5" t="s">
        <v>21</v>
      </c>
      <c r="G23" s="4"/>
    </row>
    <row r="24" spans="2:8" x14ac:dyDescent="0.25">
      <c r="B24" s="5" t="s">
        <v>17</v>
      </c>
      <c r="C24" s="4">
        <v>1423</v>
      </c>
      <c r="D24" s="6">
        <v>408</v>
      </c>
      <c r="E24" s="4"/>
      <c r="F24" s="5"/>
      <c r="G24" s="4">
        <v>408</v>
      </c>
    </row>
    <row r="25" spans="2:8" x14ac:dyDescent="0.25">
      <c r="B25" s="5" t="s">
        <v>18</v>
      </c>
      <c r="C25" s="4">
        <v>4132</v>
      </c>
      <c r="D25" s="4">
        <v>586</v>
      </c>
      <c r="E25" s="4"/>
      <c r="F25" s="5"/>
      <c r="G25" s="4"/>
    </row>
    <row r="26" spans="2:8" x14ac:dyDescent="0.25">
      <c r="B26" s="5"/>
      <c r="C26" s="4"/>
      <c r="D26" s="4"/>
      <c r="E26" s="4">
        <v>1423</v>
      </c>
      <c r="F26" s="5" t="s">
        <v>22</v>
      </c>
      <c r="G26" s="4"/>
    </row>
    <row r="27" spans="2:8" x14ac:dyDescent="0.25">
      <c r="B27" s="5" t="s">
        <v>19</v>
      </c>
      <c r="C27" s="4">
        <v>1243</v>
      </c>
      <c r="D27" s="6">
        <v>480</v>
      </c>
      <c r="E27" s="4"/>
      <c r="F27" s="5"/>
      <c r="G27" s="4">
        <v>480</v>
      </c>
    </row>
    <row r="28" spans="2:8" x14ac:dyDescent="0.25">
      <c r="B28" s="5" t="s">
        <v>18</v>
      </c>
      <c r="C28" s="4">
        <v>1432</v>
      </c>
      <c r="D28" s="4">
        <v>554</v>
      </c>
      <c r="E28" s="4"/>
      <c r="F28" s="5"/>
      <c r="G28" s="4"/>
    </row>
    <row r="29" spans="2:8" x14ac:dyDescent="0.25">
      <c r="B29" s="5"/>
      <c r="C29" s="4"/>
      <c r="D29" s="4"/>
      <c r="E29" s="4">
        <v>1243</v>
      </c>
      <c r="F29" s="5" t="s">
        <v>23</v>
      </c>
      <c r="G29" s="4"/>
    </row>
    <row r="30" spans="2:8" x14ac:dyDescent="0.25">
      <c r="B30" s="5"/>
      <c r="C30" s="4"/>
      <c r="D30" s="4"/>
      <c r="E30" s="4"/>
      <c r="F30" s="5"/>
      <c r="G30" s="4"/>
    </row>
    <row r="31" spans="2:8" x14ac:dyDescent="0.25">
      <c r="B31" s="5"/>
      <c r="C31" s="4" t="s">
        <v>24</v>
      </c>
      <c r="D31" s="4"/>
      <c r="E31" s="4"/>
      <c r="F31" s="5"/>
      <c r="G31" s="4"/>
    </row>
    <row r="32" spans="2:8" x14ac:dyDescent="0.25">
      <c r="B32" s="5"/>
      <c r="C32" s="4"/>
      <c r="D32" s="4"/>
      <c r="E32" s="4"/>
      <c r="F32" s="5"/>
      <c r="G32" s="4"/>
    </row>
    <row r="33" spans="2:6" x14ac:dyDescent="0.25">
      <c r="B33" s="3"/>
      <c r="F33" s="3"/>
    </row>
    <row r="34" spans="2:6" x14ac:dyDescent="0.25">
      <c r="B34" s="3"/>
    </row>
    <row r="35" spans="2:6" x14ac:dyDescent="0.25">
      <c r="B35" s="3"/>
    </row>
    <row r="36" spans="2:6" x14ac:dyDescent="0.25">
      <c r="B36" s="3"/>
    </row>
    <row r="37" spans="2:6" x14ac:dyDescent="0.25">
      <c r="B37" s="3"/>
    </row>
    <row r="38" spans="2:6" x14ac:dyDescent="0.25">
      <c r="B38" s="3"/>
    </row>
    <row r="39" spans="2:6" x14ac:dyDescent="0.25">
      <c r="B39" s="3"/>
    </row>
    <row r="40" spans="2:6" x14ac:dyDescent="0.25">
      <c r="B40" s="3"/>
    </row>
    <row r="41" spans="2:6" x14ac:dyDescent="0.25">
      <c r="B41" s="3"/>
    </row>
    <row r="42" spans="2:6" x14ac:dyDescent="0.25">
      <c r="B42" s="3"/>
    </row>
    <row r="43" spans="2:6" x14ac:dyDescent="0.25">
      <c r="B43" s="3"/>
    </row>
    <row r="44" spans="2:6" x14ac:dyDescent="0.25">
      <c r="B44" s="3"/>
    </row>
  </sheetData>
  <mergeCells count="3">
    <mergeCell ref="I5:J5"/>
    <mergeCell ref="K5:L5"/>
    <mergeCell ref="N5:P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workbookViewId="0">
      <selection activeCell="O19" sqref="O19"/>
    </sheetView>
  </sheetViews>
  <sheetFormatPr defaultRowHeight="15" x14ac:dyDescent="0.25"/>
  <cols>
    <col min="4" max="4" width="18.28515625" bestFit="1" customWidth="1"/>
    <col min="5" max="5" width="12.5703125" bestFit="1" customWidth="1"/>
    <col min="6" max="6" width="8.140625" bestFit="1" customWidth="1"/>
  </cols>
  <sheetData>
    <row r="1" spans="1:9" x14ac:dyDescent="0.25">
      <c r="A1" t="s">
        <v>96</v>
      </c>
    </row>
    <row r="2" spans="1:9" x14ac:dyDescent="0.25">
      <c r="A2" t="s">
        <v>97</v>
      </c>
    </row>
    <row r="3" spans="1:9" x14ac:dyDescent="0.25">
      <c r="A3" t="s">
        <v>262</v>
      </c>
    </row>
    <row r="4" spans="1:9" ht="21" x14ac:dyDescent="0.25">
      <c r="B4" s="1" t="s">
        <v>1</v>
      </c>
      <c r="C4" s="1">
        <v>1</v>
      </c>
      <c r="D4" s="1">
        <v>2</v>
      </c>
      <c r="E4" s="1">
        <v>3</v>
      </c>
      <c r="F4" s="1">
        <v>4</v>
      </c>
    </row>
    <row r="5" spans="1:9" ht="24" x14ac:dyDescent="0.25">
      <c r="B5" s="1" t="s">
        <v>2</v>
      </c>
      <c r="C5" s="1">
        <v>9</v>
      </c>
      <c r="D5" s="1">
        <v>9</v>
      </c>
      <c r="E5" s="1">
        <v>12</v>
      </c>
      <c r="F5" s="1">
        <v>3</v>
      </c>
    </row>
    <row r="6" spans="1:9" ht="24" x14ac:dyDescent="0.25">
      <c r="B6" s="1" t="s">
        <v>3</v>
      </c>
      <c r="C6" s="1">
        <v>10</v>
      </c>
      <c r="D6" s="1">
        <v>8</v>
      </c>
      <c r="E6" s="1">
        <v>5</v>
      </c>
      <c r="F6" s="1">
        <v>28</v>
      </c>
    </row>
    <row r="7" spans="1:9" ht="24" x14ac:dyDescent="0.45">
      <c r="B7" s="2" t="s">
        <v>4</v>
      </c>
      <c r="C7" s="2">
        <v>14</v>
      </c>
      <c r="D7" s="2">
        <v>12</v>
      </c>
      <c r="E7" s="2">
        <v>1</v>
      </c>
      <c r="F7" s="2">
        <v>12</v>
      </c>
    </row>
    <row r="10" spans="1:9" x14ac:dyDescent="0.25">
      <c r="B10" t="s">
        <v>98</v>
      </c>
      <c r="D10">
        <v>3142</v>
      </c>
    </row>
    <row r="11" spans="1:9" x14ac:dyDescent="0.25">
      <c r="B11" t="s">
        <v>6</v>
      </c>
      <c r="D11" t="s">
        <v>99</v>
      </c>
    </row>
    <row r="12" spans="1:9" x14ac:dyDescent="0.25">
      <c r="B12" t="s">
        <v>100</v>
      </c>
    </row>
    <row r="14" spans="1:9" x14ac:dyDescent="0.25">
      <c r="B14" s="4" t="s">
        <v>7</v>
      </c>
      <c r="C14" s="4" t="s">
        <v>8</v>
      </c>
      <c r="D14" s="4" t="s">
        <v>6</v>
      </c>
      <c r="E14" s="4" t="s">
        <v>9</v>
      </c>
      <c r="F14" s="4" t="s">
        <v>10</v>
      </c>
      <c r="G14" s="4" t="s">
        <v>11</v>
      </c>
    </row>
    <row r="15" spans="1:9" x14ac:dyDescent="0.25">
      <c r="B15" s="3"/>
      <c r="F15" s="3"/>
      <c r="G15" s="3"/>
    </row>
    <row r="16" spans="1:9" x14ac:dyDescent="0.25">
      <c r="A16" s="4"/>
      <c r="B16" s="5" t="s">
        <v>101</v>
      </c>
      <c r="C16" s="4">
        <v>1342</v>
      </c>
      <c r="D16" s="4">
        <v>163</v>
      </c>
      <c r="E16" s="4"/>
      <c r="F16" s="5"/>
      <c r="G16" s="5"/>
      <c r="H16" s="4"/>
      <c r="I16" s="4"/>
    </row>
    <row r="17" spans="1:9" x14ac:dyDescent="0.25">
      <c r="A17" s="4"/>
      <c r="B17" s="5" t="s">
        <v>13</v>
      </c>
      <c r="C17" s="4">
        <v>3412</v>
      </c>
      <c r="D17" s="4">
        <v>191</v>
      </c>
      <c r="E17" s="4"/>
      <c r="F17" s="5"/>
      <c r="G17" s="5"/>
      <c r="H17" s="4"/>
      <c r="I17" s="4"/>
    </row>
    <row r="18" spans="1:9" x14ac:dyDescent="0.25">
      <c r="A18" s="4"/>
      <c r="B18" s="5" t="s">
        <v>19</v>
      </c>
      <c r="C18" s="4">
        <v>3124</v>
      </c>
      <c r="D18" s="6">
        <v>127</v>
      </c>
      <c r="E18" s="4"/>
      <c r="F18" s="5"/>
      <c r="G18" s="5" t="s">
        <v>102</v>
      </c>
      <c r="H18" s="4"/>
      <c r="I18" s="4"/>
    </row>
    <row r="19" spans="1:9" x14ac:dyDescent="0.25">
      <c r="A19" s="4"/>
      <c r="B19" s="5"/>
      <c r="C19" s="4"/>
      <c r="D19" s="4"/>
      <c r="E19" s="4">
        <v>3124</v>
      </c>
      <c r="F19" s="5" t="s">
        <v>19</v>
      </c>
      <c r="G19" s="5"/>
      <c r="H19" s="4"/>
      <c r="I19" s="4"/>
    </row>
    <row r="20" spans="1:9" x14ac:dyDescent="0.25">
      <c r="A20" s="4"/>
      <c r="B20" s="5" t="s">
        <v>101</v>
      </c>
      <c r="C20" s="4">
        <v>1324</v>
      </c>
      <c r="D20" s="6">
        <v>127</v>
      </c>
      <c r="E20" s="4"/>
      <c r="F20" s="5"/>
      <c r="G20" s="5" t="s">
        <v>102</v>
      </c>
      <c r="H20" s="4"/>
      <c r="I20" s="4"/>
    </row>
    <row r="21" spans="1:9" x14ac:dyDescent="0.25">
      <c r="A21" s="4"/>
      <c r="B21" s="5" t="s">
        <v>85</v>
      </c>
      <c r="C21" s="4">
        <v>3214</v>
      </c>
      <c r="D21" s="4">
        <v>131</v>
      </c>
      <c r="E21" s="4"/>
      <c r="F21" s="5"/>
      <c r="G21" s="5"/>
      <c r="H21" s="4"/>
      <c r="I21" s="4"/>
    </row>
    <row r="22" spans="1:9" x14ac:dyDescent="0.25">
      <c r="A22" s="4"/>
      <c r="B22" s="5"/>
      <c r="C22" s="4"/>
      <c r="D22" s="4"/>
      <c r="E22" s="4">
        <v>1324</v>
      </c>
      <c r="F22" s="5" t="s">
        <v>103</v>
      </c>
      <c r="G22" s="5"/>
      <c r="H22" s="4"/>
      <c r="I22" s="4"/>
    </row>
    <row r="23" spans="1:9" x14ac:dyDescent="0.25">
      <c r="A23" s="4"/>
      <c r="B23" s="5" t="s">
        <v>93</v>
      </c>
      <c r="C23" s="4">
        <v>1234</v>
      </c>
      <c r="D23" s="6">
        <v>28</v>
      </c>
      <c r="E23" s="4"/>
      <c r="F23" s="5"/>
      <c r="G23" s="5" t="s">
        <v>104</v>
      </c>
      <c r="H23" s="4"/>
      <c r="I23" s="4"/>
    </row>
    <row r="24" spans="1:9" x14ac:dyDescent="0.25">
      <c r="A24" s="4"/>
      <c r="B24" s="5"/>
      <c r="C24" s="4"/>
      <c r="D24" s="4"/>
      <c r="E24" s="4">
        <v>1234</v>
      </c>
      <c r="F24" s="5" t="s">
        <v>105</v>
      </c>
      <c r="G24" s="5"/>
      <c r="H24" s="4"/>
      <c r="I24" s="4"/>
    </row>
    <row r="25" spans="1:9" x14ac:dyDescent="0.25">
      <c r="A25" s="4"/>
      <c r="B25" s="5" t="s">
        <v>85</v>
      </c>
      <c r="C25" s="4">
        <v>2134</v>
      </c>
      <c r="D25" s="6">
        <v>28</v>
      </c>
      <c r="E25" s="4"/>
      <c r="F25" s="5"/>
      <c r="G25" s="5" t="s">
        <v>104</v>
      </c>
      <c r="H25" s="4"/>
      <c r="I25" s="4"/>
    </row>
    <row r="26" spans="1:9" x14ac:dyDescent="0.25">
      <c r="A26" s="4"/>
      <c r="B26" s="5" t="s">
        <v>106</v>
      </c>
      <c r="C26" s="4">
        <v>1243</v>
      </c>
      <c r="D26" s="6">
        <v>28</v>
      </c>
      <c r="E26" s="4"/>
      <c r="F26" s="5"/>
      <c r="G26" s="5" t="s">
        <v>104</v>
      </c>
      <c r="H26" s="4"/>
      <c r="I26" s="4"/>
    </row>
    <row r="27" spans="1:9" x14ac:dyDescent="0.25">
      <c r="A27" s="4"/>
      <c r="B27" s="5"/>
      <c r="C27" s="4"/>
      <c r="D27" s="4"/>
      <c r="E27" s="4">
        <v>2134</v>
      </c>
      <c r="F27" s="5" t="s">
        <v>107</v>
      </c>
      <c r="G27" s="5"/>
      <c r="H27" s="4"/>
      <c r="I27" s="4"/>
    </row>
    <row r="28" spans="1:9" x14ac:dyDescent="0.25">
      <c r="A28" s="4"/>
      <c r="B28" s="5" t="s">
        <v>16</v>
      </c>
      <c r="C28" s="4">
        <v>2314</v>
      </c>
      <c r="D28" s="4">
        <v>131</v>
      </c>
      <c r="E28" s="4"/>
      <c r="F28" s="5"/>
      <c r="G28" s="5"/>
      <c r="H28" s="4"/>
      <c r="I28" s="4"/>
    </row>
    <row r="29" spans="1:9" x14ac:dyDescent="0.25">
      <c r="A29" s="4"/>
      <c r="B29" s="5" t="s">
        <v>106</v>
      </c>
      <c r="C29" s="4">
        <v>2143</v>
      </c>
      <c r="D29" s="6">
        <v>28</v>
      </c>
      <c r="E29" s="4"/>
      <c r="F29" s="5"/>
      <c r="G29" s="5" t="s">
        <v>104</v>
      </c>
    </row>
    <row r="30" spans="1:9" x14ac:dyDescent="0.25">
      <c r="A30" s="4"/>
      <c r="B30" s="5"/>
      <c r="C30" s="4"/>
      <c r="D30" s="4"/>
      <c r="E30" s="4">
        <v>2143</v>
      </c>
      <c r="F30" s="5" t="s">
        <v>108</v>
      </c>
      <c r="G30" s="5"/>
    </row>
    <row r="31" spans="1:9" x14ac:dyDescent="0.25">
      <c r="A31" s="4"/>
      <c r="B31" s="5"/>
      <c r="C31" s="4"/>
      <c r="D31" s="4"/>
      <c r="E31" s="4"/>
      <c r="F31" s="5"/>
      <c r="G31" s="5"/>
    </row>
    <row r="32" spans="1:9" x14ac:dyDescent="0.25">
      <c r="B32" s="3" t="s">
        <v>8</v>
      </c>
      <c r="F32" s="3"/>
      <c r="G32" s="3"/>
    </row>
    <row r="33" spans="2:7" x14ac:dyDescent="0.25">
      <c r="B33" s="3" t="s">
        <v>109</v>
      </c>
      <c r="F33" s="3"/>
      <c r="G33" s="3"/>
    </row>
    <row r="34" spans="2:7" x14ac:dyDescent="0.25">
      <c r="B34" s="3" t="s">
        <v>110</v>
      </c>
      <c r="F34" s="3"/>
      <c r="G34" s="3"/>
    </row>
    <row r="35" spans="2:7" x14ac:dyDescent="0.25">
      <c r="B35" s="3" t="s">
        <v>111</v>
      </c>
      <c r="F35" s="3"/>
      <c r="G35" s="3"/>
    </row>
    <row r="36" spans="2:7" x14ac:dyDescent="0.25">
      <c r="B36" s="3" t="s">
        <v>112</v>
      </c>
      <c r="F36" s="3"/>
      <c r="G36" s="3"/>
    </row>
    <row r="37" spans="2:7" x14ac:dyDescent="0.25">
      <c r="B37" s="3"/>
      <c r="F37" s="3"/>
      <c r="G37" s="3"/>
    </row>
    <row r="38" spans="2:7" x14ac:dyDescent="0.25">
      <c r="B38" s="3"/>
      <c r="F38" s="3"/>
      <c r="G38" s="3"/>
    </row>
    <row r="39" spans="2:7" x14ac:dyDescent="0.25">
      <c r="B39" s="3"/>
      <c r="F39" s="3"/>
      <c r="G39" s="3"/>
    </row>
    <row r="40" spans="2:7" x14ac:dyDescent="0.25">
      <c r="B40" s="3"/>
      <c r="F40" s="3"/>
      <c r="G40" s="3"/>
    </row>
    <row r="41" spans="2:7" x14ac:dyDescent="0.25">
      <c r="B41" s="3"/>
      <c r="F41" s="3"/>
      <c r="G41" s="3"/>
    </row>
    <row r="42" spans="2:7" x14ac:dyDescent="0.25">
      <c r="B42" s="3"/>
      <c r="F42" s="3"/>
      <c r="G42" s="3"/>
    </row>
    <row r="43" spans="2:7" x14ac:dyDescent="0.25">
      <c r="B43" s="3"/>
      <c r="F43" s="3"/>
      <c r="G43" s="3"/>
    </row>
    <row r="44" spans="2:7" x14ac:dyDescent="0.25">
      <c r="B44" s="3"/>
      <c r="F44" s="3"/>
      <c r="G44" s="3"/>
    </row>
    <row r="45" spans="2:7" x14ac:dyDescent="0.25">
      <c r="B45" s="3"/>
      <c r="F45" s="3"/>
      <c r="G45" s="3"/>
    </row>
    <row r="46" spans="2:7" x14ac:dyDescent="0.25">
      <c r="B46" s="3"/>
      <c r="F46" s="3"/>
      <c r="G46" s="3"/>
    </row>
    <row r="47" spans="2:7" x14ac:dyDescent="0.25">
      <c r="B47" s="3"/>
      <c r="F47" s="3"/>
      <c r="G47" s="3"/>
    </row>
    <row r="48" spans="2:7" x14ac:dyDescent="0.25">
      <c r="B48" s="3"/>
      <c r="F48" s="3"/>
      <c r="G48" s="3"/>
    </row>
    <row r="49" spans="2:7" x14ac:dyDescent="0.25">
      <c r="B49" s="3"/>
      <c r="F49" s="3"/>
      <c r="G49" s="3"/>
    </row>
    <row r="50" spans="2:7" x14ac:dyDescent="0.25">
      <c r="B50" s="3"/>
      <c r="F50" s="3"/>
      <c r="G50" s="3"/>
    </row>
    <row r="51" spans="2:7" x14ac:dyDescent="0.25">
      <c r="B51" s="3"/>
      <c r="F51" s="3"/>
      <c r="G51" s="3"/>
    </row>
    <row r="52" spans="2:7" x14ac:dyDescent="0.25">
      <c r="B52" s="3"/>
      <c r="F52" s="3"/>
      <c r="G52" s="3"/>
    </row>
    <row r="53" spans="2:7" x14ac:dyDescent="0.25">
      <c r="B53" s="3"/>
      <c r="F53" s="3"/>
      <c r="G53" s="3"/>
    </row>
    <row r="54" spans="2:7" x14ac:dyDescent="0.25">
      <c r="B54" s="3"/>
      <c r="F54" s="3"/>
      <c r="G54" s="3"/>
    </row>
    <row r="55" spans="2:7" x14ac:dyDescent="0.25">
      <c r="B55" s="3"/>
      <c r="F55" s="3"/>
      <c r="G55" s="3"/>
    </row>
    <row r="56" spans="2:7" x14ac:dyDescent="0.25">
      <c r="B56" s="3"/>
      <c r="F56" s="3"/>
      <c r="G56" s="3"/>
    </row>
    <row r="57" spans="2:7" x14ac:dyDescent="0.25">
      <c r="B57" s="3"/>
      <c r="F57" s="3"/>
      <c r="G57" s="3"/>
    </row>
    <row r="58" spans="2:7" x14ac:dyDescent="0.25">
      <c r="B58" s="3"/>
      <c r="F58" s="3"/>
      <c r="G58" s="3"/>
    </row>
    <row r="59" spans="2:7" x14ac:dyDescent="0.25">
      <c r="B59" s="3"/>
      <c r="F59" s="3"/>
      <c r="G59" s="3"/>
    </row>
    <row r="60" spans="2:7" x14ac:dyDescent="0.25">
      <c r="B60" s="3"/>
      <c r="F60" s="3"/>
      <c r="G60" s="3"/>
    </row>
    <row r="61" spans="2:7" x14ac:dyDescent="0.25">
      <c r="B61" s="3"/>
      <c r="F61" s="3"/>
      <c r="G61" s="3"/>
    </row>
    <row r="62" spans="2:7" x14ac:dyDescent="0.25">
      <c r="B62" s="3"/>
    </row>
    <row r="63" spans="2:7" x14ac:dyDescent="0.25">
      <c r="B63" s="3"/>
    </row>
    <row r="64" spans="2:7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"/>
  <sheetViews>
    <sheetView workbookViewId="0">
      <selection activeCell="K16" sqref="K16"/>
    </sheetView>
  </sheetViews>
  <sheetFormatPr defaultRowHeight="15" x14ac:dyDescent="0.25"/>
  <cols>
    <col min="4" max="4" width="24.7109375" bestFit="1" customWidth="1"/>
    <col min="5" max="5" width="12.5703125" bestFit="1" customWidth="1"/>
  </cols>
  <sheetData>
    <row r="1" spans="1:7" x14ac:dyDescent="0.25">
      <c r="A1" t="s">
        <v>96</v>
      </c>
    </row>
    <row r="2" spans="1:7" x14ac:dyDescent="0.25">
      <c r="A2" t="s">
        <v>97</v>
      </c>
    </row>
    <row r="3" spans="1:7" x14ac:dyDescent="0.25">
      <c r="A3" t="s">
        <v>263</v>
      </c>
    </row>
    <row r="4" spans="1:7" ht="21" x14ac:dyDescent="0.25">
      <c r="B4" s="1" t="s">
        <v>1</v>
      </c>
      <c r="C4" s="1">
        <v>1</v>
      </c>
      <c r="D4" s="1">
        <v>2</v>
      </c>
      <c r="E4" s="1">
        <v>3</v>
      </c>
      <c r="F4" s="1">
        <v>4</v>
      </c>
    </row>
    <row r="5" spans="1:7" ht="24" x14ac:dyDescent="0.25">
      <c r="B5" s="1" t="s">
        <v>2</v>
      </c>
      <c r="C5" s="1">
        <v>9</v>
      </c>
      <c r="D5" s="1">
        <v>9</v>
      </c>
      <c r="E5" s="1">
        <v>12</v>
      </c>
      <c r="F5" s="1">
        <v>3</v>
      </c>
    </row>
    <row r="6" spans="1:7" ht="24" x14ac:dyDescent="0.25">
      <c r="B6" s="1" t="s">
        <v>3</v>
      </c>
      <c r="C6" s="1">
        <v>10</v>
      </c>
      <c r="D6" s="1">
        <v>8</v>
      </c>
      <c r="E6" s="1">
        <v>5</v>
      </c>
      <c r="F6" s="1">
        <v>28</v>
      </c>
    </row>
    <row r="7" spans="1:7" ht="24" x14ac:dyDescent="0.45">
      <c r="B7" s="2" t="s">
        <v>4</v>
      </c>
      <c r="C7" s="2">
        <v>14</v>
      </c>
      <c r="D7" s="2">
        <v>12</v>
      </c>
      <c r="E7" s="2">
        <v>1</v>
      </c>
      <c r="F7" s="2">
        <v>12</v>
      </c>
    </row>
    <row r="10" spans="1:7" x14ac:dyDescent="0.25">
      <c r="B10" t="s">
        <v>98</v>
      </c>
      <c r="D10">
        <v>3142</v>
      </c>
    </row>
    <row r="11" spans="1:7" x14ac:dyDescent="0.25">
      <c r="B11" t="s">
        <v>6</v>
      </c>
      <c r="D11" t="s">
        <v>113</v>
      </c>
      <c r="G11" s="11">
        <f xml:space="preserve"> 881</f>
        <v>881</v>
      </c>
    </row>
    <row r="12" spans="1:7" x14ac:dyDescent="0.25">
      <c r="B12" t="s">
        <v>100</v>
      </c>
    </row>
    <row r="16" spans="1:7" x14ac:dyDescent="0.25">
      <c r="B16" s="4" t="s">
        <v>7</v>
      </c>
      <c r="C16" s="4" t="s">
        <v>8</v>
      </c>
      <c r="D16" s="4" t="s">
        <v>6</v>
      </c>
      <c r="E16" s="4" t="s">
        <v>9</v>
      </c>
      <c r="F16" s="4" t="s">
        <v>10</v>
      </c>
      <c r="G16" s="4" t="s">
        <v>11</v>
      </c>
    </row>
    <row r="17" spans="1:7" x14ac:dyDescent="0.25">
      <c r="B17" s="3"/>
      <c r="F17" s="3"/>
      <c r="G17" s="3"/>
    </row>
    <row r="18" spans="1:7" x14ac:dyDescent="0.25">
      <c r="A18" s="4"/>
      <c r="B18" s="5" t="s">
        <v>101</v>
      </c>
      <c r="C18" s="4">
        <v>1342</v>
      </c>
      <c r="D18" s="4">
        <v>624</v>
      </c>
      <c r="E18" s="4"/>
      <c r="F18" s="5"/>
      <c r="G18" s="5" t="s">
        <v>253</v>
      </c>
    </row>
    <row r="19" spans="1:7" x14ac:dyDescent="0.25">
      <c r="A19" s="4"/>
      <c r="B19" s="5" t="s">
        <v>13</v>
      </c>
      <c r="C19" s="4">
        <v>3412</v>
      </c>
      <c r="D19" s="4">
        <v>1195</v>
      </c>
      <c r="E19" s="4"/>
      <c r="F19" s="5"/>
      <c r="G19" s="5"/>
    </row>
    <row r="20" spans="1:7" x14ac:dyDescent="0.25">
      <c r="A20" s="4"/>
      <c r="B20" s="5" t="s">
        <v>19</v>
      </c>
      <c r="C20" s="4">
        <v>3124</v>
      </c>
      <c r="D20" s="14">
        <v>953</v>
      </c>
      <c r="E20" s="4"/>
      <c r="F20" s="5"/>
      <c r="G20" s="5"/>
    </row>
    <row r="21" spans="1:7" x14ac:dyDescent="0.25">
      <c r="A21" s="4"/>
      <c r="B21" s="5"/>
      <c r="C21" s="4"/>
      <c r="D21" s="4"/>
      <c r="E21" s="4">
        <v>1342</v>
      </c>
      <c r="F21" s="5" t="s">
        <v>101</v>
      </c>
      <c r="G21" s="4"/>
    </row>
    <row r="22" spans="1:7" x14ac:dyDescent="0.25">
      <c r="A22" s="4"/>
      <c r="B22" s="5" t="s">
        <v>106</v>
      </c>
      <c r="C22" s="4">
        <v>1432</v>
      </c>
      <c r="D22" s="4">
        <v>587</v>
      </c>
      <c r="E22" s="4"/>
      <c r="F22" s="5"/>
      <c r="G22" s="4">
        <v>587</v>
      </c>
    </row>
    <row r="23" spans="1:7" x14ac:dyDescent="0.25">
      <c r="A23" s="4"/>
      <c r="B23" s="5" t="s">
        <v>19</v>
      </c>
      <c r="C23" s="4">
        <v>1324</v>
      </c>
      <c r="D23" s="4">
        <v>752</v>
      </c>
      <c r="E23" s="4"/>
      <c r="F23" s="5"/>
      <c r="G23" s="4"/>
    </row>
    <row r="24" spans="1:7" x14ac:dyDescent="0.25">
      <c r="A24" s="4"/>
      <c r="B24" s="5"/>
      <c r="C24" s="4"/>
      <c r="D24" s="4"/>
      <c r="E24" s="4">
        <v>1432</v>
      </c>
      <c r="F24" s="5" t="s">
        <v>114</v>
      </c>
      <c r="G24" s="4"/>
    </row>
    <row r="25" spans="1:7" x14ac:dyDescent="0.25">
      <c r="A25" s="4"/>
      <c r="B25" s="5" t="s">
        <v>13</v>
      </c>
      <c r="C25" s="4">
        <v>4132</v>
      </c>
      <c r="D25" s="4">
        <v>629</v>
      </c>
      <c r="E25" s="4"/>
      <c r="F25" s="5"/>
      <c r="G25" s="4"/>
    </row>
    <row r="26" spans="1:7" x14ac:dyDescent="0.25">
      <c r="A26" s="4"/>
      <c r="B26" s="5" t="s">
        <v>93</v>
      </c>
      <c r="C26" s="4">
        <v>1423</v>
      </c>
      <c r="D26" s="6">
        <v>416</v>
      </c>
      <c r="E26" s="4"/>
      <c r="F26" s="5"/>
      <c r="G26" s="4">
        <v>416</v>
      </c>
    </row>
    <row r="27" spans="1:7" x14ac:dyDescent="0.25">
      <c r="A27" s="4"/>
      <c r="B27" s="5"/>
      <c r="C27" s="4"/>
      <c r="D27" s="4"/>
      <c r="E27" s="4">
        <v>1423</v>
      </c>
      <c r="F27" s="5" t="s">
        <v>115</v>
      </c>
      <c r="G27" s="4"/>
    </row>
    <row r="28" spans="1:7" x14ac:dyDescent="0.25">
      <c r="A28" s="4"/>
      <c r="B28" s="5" t="s">
        <v>13</v>
      </c>
      <c r="C28" s="4">
        <v>4123</v>
      </c>
      <c r="D28" s="4">
        <v>458</v>
      </c>
      <c r="E28" s="4"/>
      <c r="F28" s="5"/>
      <c r="G28" s="4"/>
    </row>
    <row r="29" spans="1:7" x14ac:dyDescent="0.25">
      <c r="A29" s="4"/>
      <c r="B29" s="5" t="s">
        <v>19</v>
      </c>
      <c r="C29" s="4">
        <v>1243</v>
      </c>
      <c r="D29" s="4">
        <v>432</v>
      </c>
      <c r="E29" s="4"/>
      <c r="F29" s="5"/>
      <c r="G29" s="4">
        <v>432</v>
      </c>
    </row>
    <row r="30" spans="1:7" x14ac:dyDescent="0.25">
      <c r="A30" s="4"/>
      <c r="B30" s="5"/>
      <c r="C30" s="4"/>
      <c r="D30" s="4"/>
      <c r="E30" s="4">
        <v>1243</v>
      </c>
      <c r="F30" s="5" t="s">
        <v>116</v>
      </c>
      <c r="G30" s="4"/>
    </row>
    <row r="31" spans="1:7" x14ac:dyDescent="0.25">
      <c r="A31" s="4"/>
      <c r="B31" s="5" t="s">
        <v>85</v>
      </c>
      <c r="C31" s="4">
        <v>2143</v>
      </c>
      <c r="D31" s="4">
        <v>422</v>
      </c>
      <c r="E31" s="4"/>
      <c r="F31" s="5"/>
      <c r="G31" s="4">
        <v>422</v>
      </c>
    </row>
    <row r="32" spans="1:7" x14ac:dyDescent="0.25">
      <c r="A32" s="4"/>
      <c r="B32" s="5" t="s">
        <v>14</v>
      </c>
      <c r="C32" s="4">
        <v>1234</v>
      </c>
      <c r="D32" s="4">
        <v>542</v>
      </c>
      <c r="E32" s="4"/>
      <c r="F32" s="5"/>
      <c r="G32" s="4"/>
    </row>
    <row r="33" spans="1:7" x14ac:dyDescent="0.25">
      <c r="A33" s="4"/>
      <c r="B33" s="5"/>
      <c r="C33" s="4"/>
      <c r="D33" s="4"/>
      <c r="E33" s="4"/>
      <c r="F33" s="5"/>
      <c r="G33" s="4"/>
    </row>
    <row r="34" spans="1:7" x14ac:dyDescent="0.25">
      <c r="A34" s="4"/>
      <c r="B34" s="5"/>
      <c r="C34" s="4"/>
      <c r="D34" s="4"/>
      <c r="E34" s="4"/>
      <c r="F34" s="5"/>
      <c r="G34" s="4"/>
    </row>
    <row r="35" spans="1:7" x14ac:dyDescent="0.25">
      <c r="A35" s="4"/>
      <c r="B35" s="5" t="s">
        <v>117</v>
      </c>
      <c r="C35" s="4"/>
      <c r="D35" s="4"/>
      <c r="E35" s="4"/>
      <c r="F35" s="5"/>
      <c r="G35" s="4"/>
    </row>
    <row r="36" spans="1:7" x14ac:dyDescent="0.25">
      <c r="A36" s="4"/>
      <c r="B36" s="5"/>
      <c r="C36" s="4"/>
      <c r="D36" s="4"/>
      <c r="E36" s="4"/>
      <c r="F36" s="5"/>
      <c r="G36" s="4"/>
    </row>
    <row r="37" spans="1:7" x14ac:dyDescent="0.25">
      <c r="A37" s="4"/>
      <c r="B37" s="5"/>
      <c r="C37" s="4"/>
      <c r="D37" s="4"/>
      <c r="E37" s="4"/>
      <c r="F37" s="5"/>
      <c r="G37" s="4"/>
    </row>
    <row r="38" spans="1:7" x14ac:dyDescent="0.25">
      <c r="A38" s="4"/>
      <c r="B38" s="5"/>
      <c r="C38" s="4"/>
      <c r="D38" s="4"/>
      <c r="E38" s="4"/>
      <c r="F38" s="5"/>
      <c r="G38" s="4"/>
    </row>
    <row r="39" spans="1:7" x14ac:dyDescent="0.25">
      <c r="A39" s="4"/>
      <c r="B39" s="5"/>
      <c r="C39" s="4"/>
      <c r="D39" s="4"/>
      <c r="E39" s="4"/>
      <c r="F39" s="5"/>
      <c r="G39" s="4"/>
    </row>
    <row r="40" spans="1:7" x14ac:dyDescent="0.25">
      <c r="A40" s="4"/>
      <c r="B40" s="5"/>
      <c r="C40" s="4"/>
      <c r="D40" s="4"/>
      <c r="E40" s="4"/>
      <c r="F40" s="5"/>
      <c r="G40" s="4"/>
    </row>
    <row r="41" spans="1:7" x14ac:dyDescent="0.25">
      <c r="A41" s="4"/>
      <c r="B41" s="5"/>
      <c r="C41" s="4"/>
      <c r="D41" s="4"/>
      <c r="E41" s="4"/>
      <c r="F41" s="5"/>
      <c r="G41" s="4"/>
    </row>
    <row r="42" spans="1:7" x14ac:dyDescent="0.25">
      <c r="A42" s="4"/>
      <c r="B42" s="5"/>
      <c r="C42" s="4"/>
      <c r="D42" s="4"/>
      <c r="E42" s="4"/>
      <c r="F42" s="5"/>
      <c r="G42" s="4"/>
    </row>
    <row r="43" spans="1:7" x14ac:dyDescent="0.25">
      <c r="B43" s="3"/>
      <c r="F43" s="3"/>
    </row>
    <row r="44" spans="1:7" x14ac:dyDescent="0.25">
      <c r="B44" s="3"/>
      <c r="F44" s="3"/>
    </row>
    <row r="45" spans="1:7" x14ac:dyDescent="0.25">
      <c r="B45" s="3"/>
      <c r="F45" s="3"/>
    </row>
    <row r="46" spans="1:7" x14ac:dyDescent="0.25">
      <c r="F46" s="3"/>
    </row>
    <row r="47" spans="1:7" x14ac:dyDescent="0.25">
      <c r="F47" s="3"/>
    </row>
    <row r="48" spans="1:7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4"/>
  <sheetViews>
    <sheetView topLeftCell="A7" workbookViewId="0">
      <selection activeCell="J25" sqref="J25"/>
    </sheetView>
  </sheetViews>
  <sheetFormatPr defaultRowHeight="15" x14ac:dyDescent="0.25"/>
  <cols>
    <col min="1" max="1" width="10.7109375" customWidth="1"/>
    <col min="3" max="3" width="20.85546875" bestFit="1" customWidth="1"/>
    <col min="4" max="4" width="13.28515625" customWidth="1"/>
    <col min="5" max="5" width="12.5703125" bestFit="1" customWidth="1"/>
    <col min="7" max="7" width="20.85546875" style="4" bestFit="1" customWidth="1"/>
    <col min="8" max="8" width="11.7109375" style="4" bestFit="1" customWidth="1"/>
    <col min="10" max="10" width="26" customWidth="1"/>
    <col min="12" max="12" width="14.5703125" customWidth="1"/>
  </cols>
  <sheetData>
    <row r="1" spans="1:17" x14ac:dyDescent="0.25">
      <c r="A1" t="s">
        <v>227</v>
      </c>
    </row>
    <row r="2" spans="1:17" x14ac:dyDescent="0.25">
      <c r="B2" t="s">
        <v>231</v>
      </c>
    </row>
    <row r="3" spans="1:17" x14ac:dyDescent="0.25">
      <c r="B3" t="s">
        <v>230</v>
      </c>
    </row>
    <row r="4" spans="1:17" x14ac:dyDescent="0.25">
      <c r="B4" t="s">
        <v>241</v>
      </c>
      <c r="E4" t="s">
        <v>242</v>
      </c>
      <c r="K4" s="33" t="s">
        <v>228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</row>
    <row r="5" spans="1:17" x14ac:dyDescent="0.25">
      <c r="B5" t="s">
        <v>240</v>
      </c>
      <c r="K5">
        <v>1</v>
      </c>
      <c r="L5">
        <v>0</v>
      </c>
      <c r="M5">
        <v>10</v>
      </c>
      <c r="N5">
        <v>20</v>
      </c>
      <c r="O5">
        <v>30</v>
      </c>
      <c r="P5">
        <v>30</v>
      </c>
      <c r="Q5">
        <v>20</v>
      </c>
    </row>
    <row r="6" spans="1:17" ht="57.75" customHeight="1" x14ac:dyDescent="0.25">
      <c r="G6" s="4" t="s">
        <v>252</v>
      </c>
      <c r="H6" s="35" t="s">
        <v>248</v>
      </c>
      <c r="K6">
        <v>2</v>
      </c>
      <c r="L6">
        <v>10</v>
      </c>
      <c r="M6">
        <v>0</v>
      </c>
      <c r="N6">
        <v>25</v>
      </c>
      <c r="O6">
        <v>35</v>
      </c>
      <c r="P6">
        <v>20</v>
      </c>
      <c r="Q6">
        <v>10</v>
      </c>
    </row>
    <row r="7" spans="1:17" x14ac:dyDescent="0.25">
      <c r="A7" t="s">
        <v>238</v>
      </c>
      <c r="B7">
        <v>101010</v>
      </c>
      <c r="G7" s="4">
        <v>7</v>
      </c>
      <c r="H7" s="4">
        <v>3</v>
      </c>
      <c r="K7">
        <v>3</v>
      </c>
      <c r="L7">
        <v>20</v>
      </c>
      <c r="M7">
        <v>25</v>
      </c>
      <c r="N7">
        <v>0</v>
      </c>
      <c r="O7">
        <v>15</v>
      </c>
      <c r="P7">
        <v>30</v>
      </c>
      <c r="Q7">
        <v>20</v>
      </c>
    </row>
    <row r="8" spans="1:17" x14ac:dyDescent="0.25">
      <c r="D8" t="s">
        <v>251</v>
      </c>
      <c r="K8">
        <v>4</v>
      </c>
      <c r="L8">
        <v>30</v>
      </c>
      <c r="M8">
        <v>35</v>
      </c>
      <c r="N8">
        <v>15</v>
      </c>
      <c r="O8">
        <v>0</v>
      </c>
      <c r="P8">
        <v>15</v>
      </c>
      <c r="Q8">
        <v>25</v>
      </c>
    </row>
    <row r="9" spans="1:17" x14ac:dyDescent="0.25">
      <c r="A9" s="4" t="s">
        <v>7</v>
      </c>
      <c r="B9" s="4" t="s">
        <v>8</v>
      </c>
      <c r="C9" s="4" t="s">
        <v>252</v>
      </c>
      <c r="D9" s="4" t="s">
        <v>243</v>
      </c>
      <c r="E9" s="4" t="s">
        <v>9</v>
      </c>
      <c r="F9" s="4" t="s">
        <v>10</v>
      </c>
      <c r="K9">
        <v>5</v>
      </c>
      <c r="L9">
        <v>30</v>
      </c>
      <c r="M9">
        <v>20</v>
      </c>
      <c r="N9">
        <v>30</v>
      </c>
      <c r="O9">
        <v>15</v>
      </c>
      <c r="P9">
        <v>0</v>
      </c>
      <c r="Q9">
        <v>14</v>
      </c>
    </row>
    <row r="10" spans="1:17" x14ac:dyDescent="0.25">
      <c r="A10" s="4">
        <v>1</v>
      </c>
      <c r="B10" s="5" t="s">
        <v>196</v>
      </c>
      <c r="C10" s="4">
        <f>1+1+1+1+1-10-10</f>
        <v>-15</v>
      </c>
      <c r="D10" s="4">
        <v>2</v>
      </c>
      <c r="E10" s="4"/>
      <c r="F10" s="4"/>
      <c r="K10">
        <v>6</v>
      </c>
      <c r="L10">
        <v>20</v>
      </c>
      <c r="M10">
        <v>10</v>
      </c>
      <c r="N10">
        <v>20</v>
      </c>
      <c r="O10">
        <v>25</v>
      </c>
      <c r="P10">
        <v>14</v>
      </c>
      <c r="Q10">
        <v>0</v>
      </c>
    </row>
    <row r="11" spans="1:17" x14ac:dyDescent="0.25">
      <c r="A11" s="4">
        <v>2</v>
      </c>
      <c r="B11" s="5" t="s">
        <v>197</v>
      </c>
      <c r="C11" s="15">
        <f>10</f>
        <v>10</v>
      </c>
      <c r="D11" s="15">
        <v>4</v>
      </c>
      <c r="E11" s="4"/>
      <c r="F11" s="4"/>
      <c r="G11" s="4">
        <v>10</v>
      </c>
      <c r="H11" s="4">
        <v>4</v>
      </c>
      <c r="Q11" t="s">
        <v>62</v>
      </c>
    </row>
    <row r="12" spans="1:17" x14ac:dyDescent="0.25">
      <c r="A12" s="4">
        <v>3</v>
      </c>
      <c r="B12" s="5" t="s">
        <v>198</v>
      </c>
      <c r="C12" s="4">
        <v>-5</v>
      </c>
      <c r="D12" s="4">
        <v>2</v>
      </c>
      <c r="E12" s="5"/>
      <c r="F12" s="4"/>
      <c r="J12" t="s">
        <v>229</v>
      </c>
    </row>
    <row r="13" spans="1:17" x14ac:dyDescent="0.25">
      <c r="A13" s="4">
        <v>4</v>
      </c>
      <c r="B13" s="5" t="s">
        <v>199</v>
      </c>
      <c r="C13" s="4">
        <v>10</v>
      </c>
      <c r="D13" s="4">
        <v>4</v>
      </c>
      <c r="E13" s="5"/>
      <c r="F13" s="4"/>
    </row>
    <row r="14" spans="1:17" x14ac:dyDescent="0.25">
      <c r="A14" s="4">
        <v>5</v>
      </c>
      <c r="B14" s="5" t="s">
        <v>200</v>
      </c>
      <c r="C14" s="4">
        <v>-16</v>
      </c>
      <c r="D14" s="4">
        <v>2</v>
      </c>
      <c r="E14" s="5"/>
      <c r="F14" s="4"/>
    </row>
    <row r="15" spans="1:17" x14ac:dyDescent="0.25">
      <c r="A15" s="4">
        <v>6</v>
      </c>
      <c r="B15" s="5" t="s">
        <v>201</v>
      </c>
      <c r="C15" s="4">
        <v>10</v>
      </c>
      <c r="D15" s="4">
        <v>4</v>
      </c>
      <c r="E15" s="5"/>
      <c r="F15" s="4"/>
      <c r="J15" s="4"/>
      <c r="K15" s="4" t="s">
        <v>228</v>
      </c>
      <c r="L15" s="4" t="s">
        <v>232</v>
      </c>
      <c r="M15" s="4"/>
    </row>
    <row r="16" spans="1:17" x14ac:dyDescent="0.25">
      <c r="A16" s="4"/>
      <c r="B16" s="5"/>
      <c r="C16" s="4"/>
      <c r="D16" s="4"/>
      <c r="E16" s="5" t="s">
        <v>197</v>
      </c>
      <c r="F16" s="4">
        <v>2</v>
      </c>
      <c r="J16" s="4"/>
      <c r="K16" s="4">
        <v>1</v>
      </c>
      <c r="L16" s="4" t="s">
        <v>56</v>
      </c>
      <c r="M16" s="4"/>
    </row>
    <row r="17" spans="1:13" x14ac:dyDescent="0.25">
      <c r="A17" s="4">
        <v>1</v>
      </c>
      <c r="B17" s="5" t="s">
        <v>202</v>
      </c>
      <c r="C17" s="6">
        <v>8</v>
      </c>
      <c r="D17" s="6">
        <v>3</v>
      </c>
      <c r="E17" s="5"/>
      <c r="F17" s="4"/>
      <c r="G17" s="4">
        <v>8</v>
      </c>
      <c r="H17" s="4">
        <v>3</v>
      </c>
      <c r="J17" s="4"/>
      <c r="K17" s="4">
        <v>2</v>
      </c>
      <c r="L17" s="4" t="s">
        <v>233</v>
      </c>
      <c r="M17" s="4"/>
    </row>
    <row r="18" spans="1:13" x14ac:dyDescent="0.25">
      <c r="A18" s="4">
        <v>3</v>
      </c>
      <c r="B18" s="5" t="s">
        <v>203</v>
      </c>
      <c r="C18" s="4">
        <v>-2</v>
      </c>
      <c r="D18" s="4">
        <v>3</v>
      </c>
      <c r="E18" s="5"/>
      <c r="F18" s="4"/>
      <c r="J18" s="4"/>
      <c r="K18" s="4">
        <v>3</v>
      </c>
      <c r="L18" s="4" t="s">
        <v>234</v>
      </c>
      <c r="M18" s="4"/>
    </row>
    <row r="19" spans="1:13" x14ac:dyDescent="0.25">
      <c r="A19" s="4">
        <v>4</v>
      </c>
      <c r="B19" s="5" t="s">
        <v>204</v>
      </c>
      <c r="C19" s="4">
        <v>13</v>
      </c>
      <c r="D19" s="4">
        <v>5</v>
      </c>
      <c r="E19" s="5"/>
      <c r="F19" s="4"/>
      <c r="J19" s="4"/>
      <c r="K19" s="4">
        <v>4</v>
      </c>
      <c r="L19" s="4" t="s">
        <v>235</v>
      </c>
      <c r="M19" s="4"/>
    </row>
    <row r="20" spans="1:13" x14ac:dyDescent="0.25">
      <c r="A20" s="4">
        <v>5</v>
      </c>
      <c r="B20" s="5" t="s">
        <v>205</v>
      </c>
      <c r="C20" s="4">
        <v>-3</v>
      </c>
      <c r="D20" s="4">
        <v>3</v>
      </c>
      <c r="E20" s="5"/>
      <c r="F20" s="4"/>
      <c r="J20" s="4"/>
      <c r="K20" s="4">
        <v>5</v>
      </c>
      <c r="L20" s="4" t="s">
        <v>236</v>
      </c>
      <c r="M20" s="4"/>
    </row>
    <row r="21" spans="1:13" x14ac:dyDescent="0.25">
      <c r="A21" s="4">
        <v>6</v>
      </c>
      <c r="B21" s="5" t="s">
        <v>206</v>
      </c>
      <c r="C21" s="4">
        <v>13</v>
      </c>
      <c r="D21" s="4">
        <v>5</v>
      </c>
      <c r="E21" s="5"/>
      <c r="F21" s="4"/>
      <c r="J21" s="4"/>
      <c r="K21" s="4">
        <v>6</v>
      </c>
      <c r="L21" s="4" t="s">
        <v>237</v>
      </c>
      <c r="M21" s="4"/>
    </row>
    <row r="22" spans="1:13" x14ac:dyDescent="0.25">
      <c r="A22" s="4"/>
      <c r="B22" s="5"/>
      <c r="C22" s="4"/>
      <c r="D22" s="4"/>
      <c r="E22" s="5" t="s">
        <v>202</v>
      </c>
      <c r="F22" s="4" t="s">
        <v>207</v>
      </c>
    </row>
    <row r="23" spans="1:13" x14ac:dyDescent="0.25">
      <c r="A23" s="4">
        <v>3</v>
      </c>
      <c r="B23" s="5" t="s">
        <v>208</v>
      </c>
      <c r="C23" s="4">
        <v>-4</v>
      </c>
      <c r="D23" s="4">
        <v>2</v>
      </c>
      <c r="E23" s="5"/>
      <c r="F23" s="4"/>
      <c r="K23" t="s">
        <v>249</v>
      </c>
    </row>
    <row r="24" spans="1:13" x14ac:dyDescent="0.25">
      <c r="A24" s="4">
        <v>4</v>
      </c>
      <c r="B24" s="5" t="s">
        <v>209</v>
      </c>
      <c r="C24" s="4">
        <v>11</v>
      </c>
      <c r="D24" s="4">
        <v>4</v>
      </c>
      <c r="E24" s="5"/>
      <c r="F24" s="4"/>
    </row>
    <row r="25" spans="1:13" x14ac:dyDescent="0.25">
      <c r="A25" s="4">
        <v>5</v>
      </c>
      <c r="B25" s="5" t="s">
        <v>210</v>
      </c>
      <c r="C25" s="4">
        <v>-5</v>
      </c>
      <c r="D25" s="4">
        <v>2</v>
      </c>
      <c r="E25" s="5"/>
      <c r="F25" s="4"/>
    </row>
    <row r="26" spans="1:13" x14ac:dyDescent="0.25">
      <c r="A26" s="4">
        <v>6</v>
      </c>
      <c r="B26" s="5" t="s">
        <v>211</v>
      </c>
      <c r="C26" s="6">
        <v>11</v>
      </c>
      <c r="D26" s="6">
        <v>4</v>
      </c>
      <c r="E26" s="5"/>
      <c r="F26" s="4"/>
      <c r="G26" s="4">
        <v>11</v>
      </c>
      <c r="H26" s="4">
        <v>4</v>
      </c>
    </row>
    <row r="27" spans="1:13" x14ac:dyDescent="0.25">
      <c r="A27" s="4"/>
      <c r="B27" s="5"/>
      <c r="C27" s="4"/>
      <c r="D27" s="4"/>
      <c r="E27" s="5" t="s">
        <v>211</v>
      </c>
      <c r="F27" s="4" t="s">
        <v>220</v>
      </c>
    </row>
    <row r="28" spans="1:13" x14ac:dyDescent="0.25">
      <c r="A28" s="4"/>
      <c r="B28" s="5"/>
      <c r="C28" s="4"/>
      <c r="D28" s="4"/>
      <c r="E28" s="5"/>
      <c r="F28" s="4"/>
    </row>
    <row r="29" spans="1:13" x14ac:dyDescent="0.25">
      <c r="A29" s="4">
        <v>3</v>
      </c>
      <c r="B29" s="5" t="s">
        <v>212</v>
      </c>
      <c r="C29" s="4">
        <v>-1</v>
      </c>
      <c r="D29" s="4">
        <v>3</v>
      </c>
      <c r="E29" s="5"/>
      <c r="F29" s="4"/>
    </row>
    <row r="30" spans="1:13" x14ac:dyDescent="0.25">
      <c r="A30" s="4">
        <v>4</v>
      </c>
      <c r="B30" s="5" t="s">
        <v>213</v>
      </c>
      <c r="C30" s="4">
        <v>14</v>
      </c>
      <c r="D30" s="4">
        <v>5</v>
      </c>
      <c r="E30" s="5"/>
      <c r="F30" s="4"/>
    </row>
    <row r="31" spans="1:13" x14ac:dyDescent="0.25">
      <c r="A31" s="4">
        <v>5</v>
      </c>
      <c r="B31" s="5" t="s">
        <v>214</v>
      </c>
      <c r="C31" s="6">
        <v>8</v>
      </c>
      <c r="D31" s="6">
        <v>3</v>
      </c>
      <c r="E31" s="5"/>
      <c r="F31" s="4"/>
      <c r="G31" s="4">
        <v>8</v>
      </c>
      <c r="H31" s="4">
        <v>3</v>
      </c>
    </row>
    <row r="32" spans="1:13" x14ac:dyDescent="0.25">
      <c r="A32" s="4"/>
      <c r="B32" s="5"/>
      <c r="C32" s="4"/>
      <c r="D32" s="4"/>
      <c r="E32" s="5" t="s">
        <v>214</v>
      </c>
      <c r="F32" s="4" t="s">
        <v>221</v>
      </c>
    </row>
    <row r="33" spans="1:8" x14ac:dyDescent="0.25">
      <c r="A33" s="4"/>
      <c r="B33" s="5"/>
      <c r="C33" s="4"/>
      <c r="D33" s="4"/>
      <c r="E33" s="5"/>
      <c r="F33" s="4"/>
    </row>
    <row r="34" spans="1:8" x14ac:dyDescent="0.25">
      <c r="A34" s="4">
        <v>2</v>
      </c>
      <c r="B34" s="5" t="s">
        <v>215</v>
      </c>
      <c r="C34" s="4">
        <v>-5</v>
      </c>
      <c r="D34" s="4">
        <v>2</v>
      </c>
      <c r="E34" s="5"/>
      <c r="F34" s="4"/>
    </row>
    <row r="35" spans="1:8" x14ac:dyDescent="0.25">
      <c r="A35" s="4">
        <v>3</v>
      </c>
      <c r="B35" s="5" t="s">
        <v>216</v>
      </c>
      <c r="C35" s="4">
        <v>-14</v>
      </c>
      <c r="D35" s="4">
        <v>2</v>
      </c>
      <c r="E35" s="5"/>
      <c r="F35" s="4"/>
    </row>
    <row r="36" spans="1:8" x14ac:dyDescent="0.25">
      <c r="A36" s="4">
        <v>4</v>
      </c>
      <c r="B36" s="5" t="s">
        <v>217</v>
      </c>
      <c r="C36" s="6">
        <v>11</v>
      </c>
      <c r="D36" s="6">
        <v>4</v>
      </c>
      <c r="E36" s="5"/>
      <c r="F36" s="4"/>
      <c r="G36" s="4">
        <v>11</v>
      </c>
      <c r="H36" s="4">
        <v>4</v>
      </c>
    </row>
    <row r="37" spans="1:8" x14ac:dyDescent="0.25">
      <c r="A37" s="4"/>
      <c r="B37" s="5"/>
      <c r="C37" s="4"/>
      <c r="D37" s="4"/>
      <c r="E37" s="5" t="s">
        <v>217</v>
      </c>
      <c r="F37" s="4" t="s">
        <v>239</v>
      </c>
    </row>
    <row r="38" spans="1:8" x14ac:dyDescent="0.25">
      <c r="A38" s="4"/>
      <c r="B38" s="5"/>
      <c r="C38" s="4"/>
      <c r="D38" s="4"/>
      <c r="E38" s="5"/>
      <c r="F38" s="4"/>
    </row>
    <row r="39" spans="1:8" x14ac:dyDescent="0.25">
      <c r="A39" s="4">
        <v>1</v>
      </c>
      <c r="B39" s="5" t="s">
        <v>218</v>
      </c>
      <c r="C39" s="4">
        <v>13</v>
      </c>
      <c r="D39" s="4">
        <v>5</v>
      </c>
      <c r="E39" s="5"/>
      <c r="F39" s="4"/>
    </row>
    <row r="40" spans="1:8" x14ac:dyDescent="0.25">
      <c r="A40" s="4">
        <v>2</v>
      </c>
      <c r="B40" s="5" t="s">
        <v>219</v>
      </c>
      <c r="C40" s="4">
        <v>-2</v>
      </c>
      <c r="D40" s="4">
        <v>3</v>
      </c>
      <c r="E40" s="5"/>
      <c r="F40" s="4"/>
    </row>
    <row r="41" spans="1:8" x14ac:dyDescent="0.25">
      <c r="A41" s="4">
        <v>3</v>
      </c>
      <c r="B41" s="5" t="s">
        <v>222</v>
      </c>
      <c r="C41" s="6">
        <v>9</v>
      </c>
      <c r="D41" s="6">
        <v>3</v>
      </c>
      <c r="E41" s="5"/>
      <c r="F41" s="4"/>
      <c r="G41" s="4">
        <v>9</v>
      </c>
      <c r="H41" s="4">
        <v>3</v>
      </c>
    </row>
    <row r="42" spans="1:8" x14ac:dyDescent="0.25">
      <c r="A42" s="4"/>
      <c r="B42" s="5"/>
      <c r="C42" s="4"/>
      <c r="D42" s="4"/>
      <c r="E42" s="5" t="s">
        <v>222</v>
      </c>
      <c r="F42" s="4" t="s">
        <v>223</v>
      </c>
    </row>
    <row r="43" spans="1:8" x14ac:dyDescent="0.25">
      <c r="A43" s="4">
        <v>1</v>
      </c>
      <c r="B43" s="5" t="s">
        <v>224</v>
      </c>
      <c r="C43" s="4">
        <v>11</v>
      </c>
      <c r="D43" s="4">
        <v>4</v>
      </c>
      <c r="E43" s="5"/>
      <c r="F43" s="4"/>
    </row>
    <row r="44" spans="1:8" x14ac:dyDescent="0.25">
      <c r="A44" s="4">
        <v>2</v>
      </c>
      <c r="B44" s="5" t="s">
        <v>225</v>
      </c>
      <c r="C44" s="4">
        <v>-4</v>
      </c>
      <c r="D44" s="4">
        <v>2</v>
      </c>
      <c r="E44" s="5"/>
      <c r="F44" s="4"/>
    </row>
    <row r="45" spans="1:8" x14ac:dyDescent="0.25">
      <c r="A45" s="4">
        <v>6</v>
      </c>
      <c r="B45" s="5" t="s">
        <v>226</v>
      </c>
      <c r="C45" s="6">
        <v>6</v>
      </c>
      <c r="D45" s="6">
        <v>2</v>
      </c>
      <c r="E45" s="5"/>
      <c r="F45" s="4"/>
      <c r="G45" s="4">
        <v>6</v>
      </c>
      <c r="H45" s="4">
        <v>2</v>
      </c>
    </row>
    <row r="46" spans="1:8" x14ac:dyDescent="0.25">
      <c r="A46" s="4"/>
      <c r="B46" s="5"/>
      <c r="C46" s="4"/>
      <c r="D46" s="4"/>
      <c r="E46" s="5"/>
      <c r="F46" s="4"/>
    </row>
    <row r="47" spans="1:8" x14ac:dyDescent="0.25">
      <c r="A47" s="4"/>
      <c r="B47" s="5"/>
      <c r="C47" s="4"/>
      <c r="D47" s="4"/>
      <c r="E47" s="5"/>
      <c r="F47" s="4"/>
    </row>
    <row r="48" spans="1:8" x14ac:dyDescent="0.25">
      <c r="A48" s="4"/>
      <c r="B48" s="5"/>
      <c r="C48" s="4"/>
      <c r="D48" s="4"/>
      <c r="E48" s="5"/>
      <c r="F48" s="4"/>
    </row>
    <row r="49" spans="1:6" x14ac:dyDescent="0.25">
      <c r="A49" s="4"/>
      <c r="B49" s="5"/>
      <c r="C49" s="4"/>
      <c r="D49" s="4"/>
      <c r="E49" s="5"/>
      <c r="F49" s="4"/>
    </row>
    <row r="50" spans="1:6" x14ac:dyDescent="0.25">
      <c r="A50" s="4"/>
      <c r="B50" s="5"/>
      <c r="C50" s="4"/>
      <c r="D50" s="4"/>
      <c r="E50" s="5"/>
      <c r="F50" s="4"/>
    </row>
    <row r="51" spans="1:6" x14ac:dyDescent="0.25">
      <c r="A51" s="4"/>
      <c r="B51" s="5"/>
      <c r="C51" s="4"/>
      <c r="D51" s="4"/>
      <c r="E51" s="5"/>
      <c r="F51" s="4"/>
    </row>
    <row r="52" spans="1:6" x14ac:dyDescent="0.25">
      <c r="A52" s="4"/>
      <c r="B52" s="5"/>
      <c r="C52" s="4"/>
      <c r="D52" s="4"/>
      <c r="E52" s="5"/>
      <c r="F52" s="4"/>
    </row>
    <row r="53" spans="1:6" x14ac:dyDescent="0.25">
      <c r="A53" s="4"/>
      <c r="B53" s="5"/>
      <c r="C53" s="4"/>
      <c r="D53" s="4"/>
      <c r="E53" s="5"/>
      <c r="F53" s="4"/>
    </row>
    <row r="54" spans="1:6" x14ac:dyDescent="0.25">
      <c r="A54" s="4"/>
      <c r="B54" s="5"/>
      <c r="C54" s="4"/>
      <c r="D54" s="4"/>
      <c r="E54" s="5"/>
      <c r="F54" s="4"/>
    </row>
    <row r="55" spans="1:6" x14ac:dyDescent="0.25">
      <c r="A55" s="4"/>
      <c r="B55" s="5"/>
      <c r="C55" s="4"/>
      <c r="D55" s="4"/>
      <c r="E55" s="5"/>
      <c r="F55" s="4"/>
    </row>
    <row r="56" spans="1:6" x14ac:dyDescent="0.25">
      <c r="A56" s="4"/>
      <c r="B56" s="5"/>
      <c r="C56" s="4"/>
      <c r="D56" s="4"/>
      <c r="E56" s="5"/>
      <c r="F56" s="4"/>
    </row>
    <row r="57" spans="1:6" x14ac:dyDescent="0.25">
      <c r="A57" s="4"/>
      <c r="B57" s="5"/>
      <c r="C57" s="4"/>
      <c r="D57" s="4"/>
      <c r="E57" s="5"/>
      <c r="F57" s="4"/>
    </row>
    <row r="58" spans="1:6" x14ac:dyDescent="0.25">
      <c r="B58" s="3"/>
      <c r="E58" s="3"/>
    </row>
    <row r="59" spans="1:6" x14ac:dyDescent="0.25">
      <c r="B59" s="3"/>
      <c r="E59" s="3"/>
    </row>
    <row r="60" spans="1:6" x14ac:dyDescent="0.25">
      <c r="B60" s="3"/>
      <c r="E60" s="3"/>
    </row>
    <row r="61" spans="1:6" x14ac:dyDescent="0.25">
      <c r="B61" s="3"/>
      <c r="E61" s="3"/>
    </row>
    <row r="62" spans="1:6" x14ac:dyDescent="0.25">
      <c r="B62" s="3"/>
      <c r="E62" s="3"/>
    </row>
    <row r="63" spans="1:6" x14ac:dyDescent="0.25">
      <c r="B63" s="3"/>
      <c r="E63" s="3"/>
    </row>
    <row r="64" spans="1:6" x14ac:dyDescent="0.25">
      <c r="B64" s="3"/>
      <c r="E64" s="3"/>
    </row>
    <row r="65" spans="2:5" x14ac:dyDescent="0.25">
      <c r="B65" s="3"/>
      <c r="E65" s="3"/>
    </row>
    <row r="66" spans="2:5" x14ac:dyDescent="0.25">
      <c r="B66" s="3"/>
      <c r="E66" s="3"/>
    </row>
    <row r="67" spans="2:5" x14ac:dyDescent="0.25">
      <c r="B67" s="3"/>
      <c r="E67" s="3"/>
    </row>
    <row r="68" spans="2:5" x14ac:dyDescent="0.25">
      <c r="B68" s="3"/>
      <c r="E68" s="3"/>
    </row>
    <row r="69" spans="2:5" x14ac:dyDescent="0.25">
      <c r="B69" s="3"/>
      <c r="E69" s="3"/>
    </row>
    <row r="70" spans="2:5" x14ac:dyDescent="0.25">
      <c r="B70" s="3"/>
      <c r="E70" s="3"/>
    </row>
    <row r="71" spans="2:5" x14ac:dyDescent="0.25">
      <c r="B71" s="3"/>
      <c r="E71" s="3"/>
    </row>
    <row r="72" spans="2:5" x14ac:dyDescent="0.25">
      <c r="B72" s="3"/>
      <c r="E72" s="3"/>
    </row>
    <row r="73" spans="2:5" x14ac:dyDescent="0.25">
      <c r="B73" s="3"/>
      <c r="E73" s="3"/>
    </row>
    <row r="74" spans="2:5" x14ac:dyDescent="0.25">
      <c r="B74" s="3"/>
      <c r="E74" s="3"/>
    </row>
    <row r="75" spans="2:5" x14ac:dyDescent="0.25">
      <c r="B75" s="3"/>
      <c r="E75" s="3"/>
    </row>
    <row r="76" spans="2:5" x14ac:dyDescent="0.25">
      <c r="B76" s="3"/>
    </row>
    <row r="77" spans="2:5" x14ac:dyDescent="0.25">
      <c r="B77" s="3"/>
    </row>
    <row r="78" spans="2:5" x14ac:dyDescent="0.25">
      <c r="B78" s="3"/>
    </row>
    <row r="79" spans="2:5" x14ac:dyDescent="0.25">
      <c r="B79" s="3"/>
    </row>
    <row r="80" spans="2:5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local search</vt:lpstr>
      <vt:lpstr>Sheet2</vt:lpstr>
      <vt:lpstr>Tabu search 2</vt:lpstr>
      <vt:lpstr>Tabu TSP</vt:lpstr>
      <vt:lpstr>Tabu knapsack</vt:lpstr>
      <vt:lpstr>Tabu search scheduling 1m n job</vt:lpstr>
      <vt:lpstr>Tabu 2 m 4 jobs</vt:lpstr>
      <vt:lpstr>Tabu 2 m 4 jobs flow</vt:lpstr>
      <vt:lpstr>tabu set covering</vt:lpstr>
      <vt:lpstr>simulated annealing</vt:lpstr>
      <vt:lpstr>SA for 1 m n jobs</vt:lpstr>
      <vt:lpstr>knapsack SA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rganesan</dc:creator>
  <cp:lastModifiedBy>Rajesh Ganesan</cp:lastModifiedBy>
  <dcterms:created xsi:type="dcterms:W3CDTF">2012-02-07T05:45:25Z</dcterms:created>
  <dcterms:modified xsi:type="dcterms:W3CDTF">2023-09-13T22:21:56Z</dcterms:modified>
</cp:coreProperties>
</file>